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zaz\Desktop\Saulutė 2024 III ketv\"/>
    </mc:Choice>
  </mc:AlternateContent>
  <xr:revisionPtr revIDLastSave="0" documentId="13_ncr:1_{1437C97C-4A20-4794-BFD1-99059169DFE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BA" sheetId="1" r:id="rId1"/>
    <sheet name="VRA" sheetId="2" r:id="rId2"/>
    <sheet name="20 VSAFAS 4 priedas" sheetId="3" r:id="rId3"/>
  </sheets>
  <definedNames>
    <definedName name="_xlnm.Print_Titles" localSheetId="0">FBA!$19:$19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3" l="1"/>
  <c r="N23" i="3"/>
  <c r="M22" i="3"/>
  <c r="L22" i="3"/>
  <c r="K22" i="3"/>
  <c r="J22" i="3"/>
  <c r="I22" i="3"/>
  <c r="H22" i="3"/>
  <c r="G22" i="3"/>
  <c r="F22" i="3"/>
  <c r="E22" i="3"/>
  <c r="D22" i="3"/>
  <c r="N21" i="3"/>
  <c r="N20" i="3"/>
  <c r="M19" i="3"/>
  <c r="L19" i="3"/>
  <c r="N19" i="3" s="1"/>
  <c r="K19" i="3"/>
  <c r="J19" i="3"/>
  <c r="I19" i="3"/>
  <c r="H19" i="3"/>
  <c r="G19" i="3"/>
  <c r="F19" i="3"/>
  <c r="E19" i="3"/>
  <c r="D19" i="3"/>
  <c r="N18" i="3"/>
  <c r="N17" i="3"/>
  <c r="M16" i="3"/>
  <c r="L16" i="3"/>
  <c r="K16" i="3"/>
  <c r="J16" i="3"/>
  <c r="I16" i="3"/>
  <c r="H16" i="3"/>
  <c r="G16" i="3"/>
  <c r="F16" i="3"/>
  <c r="E16" i="3"/>
  <c r="D16" i="3"/>
  <c r="N15" i="3"/>
  <c r="N14" i="3"/>
  <c r="M13" i="3"/>
  <c r="L13" i="3"/>
  <c r="K13" i="3"/>
  <c r="J13" i="3"/>
  <c r="J25" i="3" s="1"/>
  <c r="I13" i="3"/>
  <c r="I25" i="3" s="1"/>
  <c r="H13" i="3"/>
  <c r="G13" i="3"/>
  <c r="G25" i="3" s="1"/>
  <c r="F13" i="3"/>
  <c r="E13" i="3"/>
  <c r="E25" i="3" s="1"/>
  <c r="D13" i="3"/>
  <c r="D25" i="3" s="1"/>
  <c r="J50" i="2"/>
  <c r="I50" i="2"/>
  <c r="J34" i="2"/>
  <c r="I34" i="2"/>
  <c r="J31" i="2"/>
  <c r="I31" i="2"/>
  <c r="J25" i="2"/>
  <c r="J24" i="2" s="1"/>
  <c r="J49" i="2" s="1"/>
  <c r="I25" i="2"/>
  <c r="I24" i="2" s="1"/>
  <c r="I49" i="2" s="1"/>
  <c r="I57" i="2" s="1"/>
  <c r="I59" i="2" s="1"/>
  <c r="H90" i="1"/>
  <c r="G90" i="1"/>
  <c r="H86" i="1"/>
  <c r="H84" i="1" s="1"/>
  <c r="G86" i="1"/>
  <c r="G84" i="1" s="1"/>
  <c r="H75" i="1"/>
  <c r="H69" i="1" s="1"/>
  <c r="H64" i="1" s="1"/>
  <c r="G75" i="1"/>
  <c r="G69" i="1" s="1"/>
  <c r="G64" i="1" s="1"/>
  <c r="H65" i="1"/>
  <c r="G65" i="1"/>
  <c r="H59" i="1"/>
  <c r="G59" i="1"/>
  <c r="H49" i="1"/>
  <c r="G49" i="1"/>
  <c r="H42" i="1"/>
  <c r="G42" i="1"/>
  <c r="H27" i="1"/>
  <c r="G27" i="1"/>
  <c r="H21" i="1"/>
  <c r="G21" i="1"/>
  <c r="H20" i="1"/>
  <c r="G20" i="1"/>
  <c r="N22" i="3" l="1"/>
  <c r="M25" i="3"/>
  <c r="H25" i="3"/>
  <c r="F25" i="3"/>
  <c r="K25" i="3"/>
  <c r="J57" i="2"/>
  <c r="J59" i="2" s="1"/>
  <c r="N13" i="3"/>
  <c r="L25" i="3"/>
  <c r="N16" i="3"/>
  <c r="G94" i="1"/>
  <c r="H94" i="1"/>
  <c r="G41" i="1"/>
  <c r="G58" i="1" s="1"/>
  <c r="H41" i="1"/>
  <c r="H58" i="1" s="1"/>
  <c r="N2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8" authorId="0" shapeId="0" xr:uid="{00000000-0006-0000-0000-000001000000}">
      <text>
        <r>
          <rPr>
            <sz val="9"/>
            <color indexed="8"/>
            <rFont val="Tahoma"/>
            <family val="2"/>
          </rPr>
          <t>#02_1_G39#</t>
        </r>
      </text>
    </comment>
    <comment ref="G68" authorId="0" shapeId="0" xr:uid="{00000000-0006-0000-0000-000002000000}">
      <text>
        <r>
          <rPr>
            <sz val="9"/>
            <color indexed="8"/>
            <rFont val="Tahoma"/>
            <family val="2"/>
          </rPr>
          <t>#02_1_G68#</t>
        </r>
      </text>
    </comment>
    <comment ref="G74" authorId="0" shapeId="0" xr:uid="{00000000-0006-0000-0000-000003000000}">
      <text>
        <r>
          <rPr>
            <sz val="9"/>
            <color indexed="8"/>
            <rFont val="Tahoma"/>
            <family val="2"/>
          </rPr>
          <t>#02_1_G74#</t>
        </r>
      </text>
    </comment>
    <comment ref="G76" authorId="0" shapeId="0" xr:uid="{00000000-0006-0000-0000-000004000000}">
      <text>
        <r>
          <rPr>
            <sz val="9"/>
            <color indexed="8"/>
            <rFont val="Tahoma"/>
            <family val="2"/>
          </rPr>
          <t>#02_1_G76#</t>
        </r>
      </text>
    </comment>
    <comment ref="G77" authorId="0" shapeId="0" xr:uid="{00000000-0006-0000-0000-000005000000}">
      <text>
        <r>
          <rPr>
            <sz val="9"/>
            <color indexed="8"/>
            <rFont val="Tahoma"/>
            <family val="2"/>
          </rPr>
          <t>#02_1_G77#</t>
        </r>
      </text>
    </comment>
    <comment ref="G78" authorId="0" shapeId="0" xr:uid="{00000000-0006-0000-0000-000006000000}">
      <text>
        <r>
          <rPr>
            <sz val="9"/>
            <color indexed="8"/>
            <rFont val="Tahoma"/>
            <family val="2"/>
          </rPr>
          <t>#02_1_G78#</t>
        </r>
      </text>
    </comment>
    <comment ref="G81" authorId="0" shapeId="0" xr:uid="{00000000-0006-0000-0000-000007000000}">
      <text>
        <r>
          <rPr>
            <sz val="9"/>
            <color indexed="8"/>
            <rFont val="Tahoma"/>
            <family val="2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6" authorId="0" shapeId="0" xr:uid="{B71391A6-2D39-4596-957C-21B504892E12}">
      <text>
        <r>
          <rPr>
            <sz val="9"/>
            <color indexed="8"/>
            <rFont val="Tahoma"/>
            <family val="2"/>
          </rPr>
          <t xml:space="preserve">#03_2_I23#
</t>
        </r>
      </text>
    </comment>
    <comment ref="I27" authorId="0" shapeId="0" xr:uid="{5E7D2A4A-87C2-45DA-971C-6ABEC1B55EC7}">
      <text>
        <r>
          <rPr>
            <sz val="9"/>
            <color indexed="8"/>
            <rFont val="Tahoma"/>
            <family val="2"/>
          </rPr>
          <t xml:space="preserve">#03_2_I24#
</t>
        </r>
      </text>
    </comment>
    <comment ref="I28" authorId="0" shapeId="0" xr:uid="{21552C76-9564-4BEC-B265-FCE743DAB609}">
      <text>
        <r>
          <rPr>
            <sz val="9"/>
            <color indexed="8"/>
            <rFont val="Tahoma"/>
            <family val="2"/>
          </rPr>
          <t>#03_2_I25#</t>
        </r>
      </text>
    </comment>
    <comment ref="I29" authorId="0" shapeId="0" xr:uid="{41DD206E-815E-48AA-B42D-A1E242D1A250}">
      <text>
        <r>
          <rPr>
            <sz val="9"/>
            <color indexed="8"/>
            <rFont val="Tahoma"/>
            <family val="2"/>
          </rPr>
          <t>#03_2_I26#</t>
        </r>
      </text>
    </comment>
    <comment ref="I35" authorId="0" shapeId="0" xr:uid="{FD42E5A5-F3A8-4DB8-AE35-CA8482E81AB3}">
      <text>
        <r>
          <rPr>
            <sz val="9"/>
            <color indexed="8"/>
            <rFont val="Tahoma"/>
            <family val="2"/>
          </rPr>
          <t>#03_2_I32#</t>
        </r>
      </text>
    </comment>
    <comment ref="I36" authorId="0" shapeId="0" xr:uid="{3DF3BE5F-DE55-40F7-B748-E861BD07B2C2}">
      <text>
        <r>
          <rPr>
            <sz val="9"/>
            <color indexed="8"/>
            <rFont val="Tahoma"/>
            <family val="2"/>
          </rPr>
          <t>#03_2_I33#</t>
        </r>
      </text>
    </comment>
    <comment ref="I37" authorId="0" shapeId="0" xr:uid="{80E17D0E-0E1A-418E-923B-A5ACCABC4035}">
      <text>
        <r>
          <rPr>
            <sz val="9"/>
            <color indexed="8"/>
            <rFont val="Tahoma"/>
            <family val="2"/>
          </rPr>
          <t>#03_2_I34#</t>
        </r>
      </text>
    </comment>
    <comment ref="I38" authorId="0" shapeId="0" xr:uid="{A2DD2CEA-4419-4648-B360-C536FB562E32}">
      <text>
        <r>
          <rPr>
            <sz val="9"/>
            <color indexed="8"/>
            <rFont val="Tahoma"/>
            <family val="2"/>
          </rPr>
          <t>#03_2_I35#</t>
        </r>
      </text>
    </comment>
    <comment ref="I39" authorId="0" shapeId="0" xr:uid="{1020CF91-CCD7-4DB9-B4B6-81FD09C376DD}">
      <text>
        <r>
          <rPr>
            <sz val="9"/>
            <color indexed="8"/>
            <rFont val="Tahoma"/>
            <family val="2"/>
          </rPr>
          <t>#03_2_I36#</t>
        </r>
      </text>
    </comment>
    <comment ref="I40" authorId="0" shapeId="0" xr:uid="{A0BC9832-4E01-4E74-AB47-BCB52D391C76}">
      <text>
        <r>
          <rPr>
            <sz val="9"/>
            <color indexed="8"/>
            <rFont val="Tahoma"/>
            <family val="2"/>
          </rPr>
          <t>#03_2_I37#</t>
        </r>
      </text>
    </comment>
    <comment ref="I41" authorId="0" shapeId="0" xr:uid="{77EB405D-82CE-41E2-9D02-6557933F2ADF}">
      <text>
        <r>
          <rPr>
            <sz val="9"/>
            <color indexed="8"/>
            <rFont val="Tahoma"/>
            <family val="2"/>
          </rPr>
          <t>#03_2_I38#</t>
        </r>
      </text>
    </comment>
    <comment ref="I42" authorId="0" shapeId="0" xr:uid="{6B6D0A4A-2385-4124-A51B-5A8BF5AF2928}">
      <text>
        <r>
          <rPr>
            <sz val="9"/>
            <color indexed="8"/>
            <rFont val="Tahoma"/>
            <family val="2"/>
          </rPr>
          <t>#03_2_I39#</t>
        </r>
      </text>
    </comment>
    <comment ref="I43" authorId="0" shapeId="0" xr:uid="{22F75694-B33C-47C4-8FE4-4DB96D3CEB15}">
      <text>
        <r>
          <rPr>
            <sz val="9"/>
            <color indexed="8"/>
            <rFont val="Tahoma"/>
            <family val="2"/>
          </rPr>
          <t>#03_2_I40#</t>
        </r>
      </text>
    </comment>
    <comment ref="I44" authorId="0" shapeId="0" xr:uid="{AC3E00DA-F683-45CF-B5EE-A9FCB742C52D}">
      <text>
        <r>
          <rPr>
            <sz val="9"/>
            <color indexed="8"/>
            <rFont val="Tahoma"/>
            <family val="2"/>
          </rPr>
          <t>#03_2_I41#</t>
        </r>
      </text>
    </comment>
    <comment ref="I45" authorId="0" shapeId="0" xr:uid="{683D1EDC-0631-4ADB-BE77-CB73120F4D2E}">
      <text>
        <r>
          <rPr>
            <sz val="9"/>
            <color indexed="8"/>
            <rFont val="Tahoma"/>
            <family val="2"/>
          </rPr>
          <t>#03_2_I42#</t>
        </r>
      </text>
    </comment>
    <comment ref="I46" authorId="0" shapeId="0" xr:uid="{19B0E9E6-D358-4C07-B957-A17C2D44B93D}">
      <text>
        <r>
          <rPr>
            <sz val="9"/>
            <color indexed="8"/>
            <rFont val="Tahoma"/>
            <family val="2"/>
          </rPr>
          <t>#03_2_I43#</t>
        </r>
      </text>
    </comment>
    <comment ref="I47" authorId="0" shapeId="0" xr:uid="{5177BF70-E121-4DAE-BFC3-FCBA8798ED9D}">
      <text>
        <r>
          <rPr>
            <sz val="9"/>
            <color indexed="8"/>
            <rFont val="Tahoma"/>
            <family val="2"/>
          </rPr>
          <t>#03_2_I44#</t>
        </r>
      </text>
    </comment>
    <comment ref="I48" authorId="0" shapeId="0" xr:uid="{B7ABA40B-0BCF-4FC8-8838-F644FC5352CA}">
      <text>
        <r>
          <rPr>
            <sz val="9"/>
            <color indexed="8"/>
            <rFont val="Tahoma"/>
            <family val="2"/>
          </rPr>
          <t>#03_2_I45#</t>
        </r>
      </text>
    </comment>
    <comment ref="I56" authorId="0" shapeId="0" xr:uid="{4B0593D8-9DB7-4195-9E67-2CEBF17F15A2}">
      <text>
        <r>
          <rPr>
            <sz val="9"/>
            <color indexed="8"/>
            <rFont val="Tahoma"/>
            <family val="2"/>
          </rPr>
          <t>#03_2_I53#</t>
        </r>
      </text>
    </comment>
    <comment ref="I58" authorId="0" shapeId="0" xr:uid="{0BFCED8B-BA84-49CA-8B4A-56A4BB4B9DA7}">
      <text>
        <r>
          <rPr>
            <sz val="9"/>
            <color indexed="8"/>
            <rFont val="Tahoma"/>
            <family val="2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4" authorId="0" shapeId="0" xr:uid="{3288BEC9-1A5C-498B-B717-A7F2CD698B08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4" authorId="0" shapeId="0" xr:uid="{40007396-91CB-49EC-B6B2-812FAABDBCE8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4" authorId="0" shapeId="0" xr:uid="{7E484C95-FCC4-430D-A18F-AC1AD7630D11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4" authorId="0" shapeId="0" xr:uid="{14E97072-95E7-4F6D-ADA8-7D8BB5CF14D5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4" authorId="0" shapeId="0" xr:uid="{9ED94FD5-ABC5-4376-A456-66C73F0E88ED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4" authorId="0" shapeId="0" xr:uid="{581C8FA2-B3DE-4F5D-ACFA-8DA4AFF174F0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4" authorId="0" shapeId="0" xr:uid="{342650ED-8E74-4807-AED9-911C3D264CC7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4" authorId="0" shapeId="0" xr:uid="{4580D8DA-E270-4E8B-B8CE-D9EF241B4FF4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4" authorId="0" shapeId="0" xr:uid="{AD37AC2F-602C-426A-9322-DCCFECAC288E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4" authorId="0" shapeId="0" xr:uid="{6A2B10F5-644E-470F-A1BC-3CCC9D966CB6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5" authorId="0" shapeId="0" xr:uid="{8D207E2A-E3B4-4576-90EE-BDDAD8A654DB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5" authorId="0" shapeId="0" xr:uid="{F5806A5C-1240-4549-887B-45A5D38BDE40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5" authorId="0" shapeId="0" xr:uid="{A4F62A47-8960-4112-9264-38C6D6686DB5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5" authorId="0" shapeId="0" xr:uid="{20594278-20BC-4838-8FFD-219DECDC766E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5" authorId="0" shapeId="0" xr:uid="{3F3EF551-5A56-4A3A-9154-03BB8824700D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5" authorId="0" shapeId="0" xr:uid="{BE546912-0468-4420-BCE0-BF5D98F7BA1A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5" authorId="0" shapeId="0" xr:uid="{68444F12-898B-46F9-BC08-97F553BB2E0E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5" authorId="0" shapeId="0" xr:uid="{8C34C14C-81B8-4259-A056-B40E8DDB4693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5" authorId="0" shapeId="0" xr:uid="{AC5BD77A-9966-416B-929E-DF13C2A6791D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5" authorId="0" shapeId="0" xr:uid="{A4E32D8A-2AA6-47B6-816D-7D03E00D84CB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7" authorId="0" shapeId="0" xr:uid="{EA7AD53B-E001-45E1-B2F0-2EE3F7F157A8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7" authorId="0" shapeId="0" xr:uid="{4CBF9CD0-BEF7-4FBA-9A32-5991F935486E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7" authorId="0" shapeId="0" xr:uid="{5F59DA12-26A9-4992-A749-D27F92E7C7F2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7" authorId="0" shapeId="0" xr:uid="{902E4B31-7415-413C-8A73-8BBEA88653CC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7" authorId="0" shapeId="0" xr:uid="{602AC433-436B-478B-A4C6-1F7A5443A9BF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7" authorId="0" shapeId="0" xr:uid="{681DF5F8-B147-4D7D-9308-33C4F72F10A1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7" authorId="0" shapeId="0" xr:uid="{D0726E72-DE4B-4C41-A20A-CA2FBC519939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7" authorId="0" shapeId="0" xr:uid="{3234AB54-3A9F-404C-8DD0-0A35228D94AA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7" authorId="0" shapeId="0" xr:uid="{89382BB8-4C23-4383-A2F6-5E9737123950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7" authorId="0" shapeId="0" xr:uid="{E517D7DF-C103-4E59-914E-9F6FD8262E51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18" authorId="0" shapeId="0" xr:uid="{96CC9B82-A904-48C0-BFDD-0C649BC43BF8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18" authorId="0" shapeId="0" xr:uid="{721301C8-2486-495E-9C1A-FFCE3CD394A0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18" authorId="0" shapeId="0" xr:uid="{9F65DEA1-6A2A-4108-9A47-8337956E8528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18" authorId="0" shapeId="0" xr:uid="{3B858B99-1478-4F96-8E30-FB931B57573E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18" authorId="0" shapeId="0" xr:uid="{A7282149-522B-4225-9799-22DDDB24E9E6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18" authorId="0" shapeId="0" xr:uid="{8AF7210F-431C-45F4-93BB-516AA6D09E0E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18" authorId="0" shapeId="0" xr:uid="{CA1BA848-E65E-4E0D-AD21-029D5781D250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18" authorId="0" shapeId="0" xr:uid="{0A8A2EED-017E-4803-B5B6-D2E6B99000D5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18" authorId="0" shapeId="0" xr:uid="{3561FFCA-9B53-4A06-B247-B95CCF473605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18" authorId="0" shapeId="0" xr:uid="{9DED8643-4342-41C9-AC61-00C2F4291AC6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0" authorId="0" shapeId="0" xr:uid="{B580ACCA-E7FD-4296-B50A-0FD3B0789611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0" authorId="0" shapeId="0" xr:uid="{E9A1EA26-3FA0-4323-88C0-E6BA2D616B63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0" authorId="0" shapeId="0" xr:uid="{5DCA7E6B-57CB-4CE0-AD8D-0EE09AC990F8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0" authorId="0" shapeId="0" xr:uid="{6E26D923-6D35-4146-962D-EF0DA6E476A6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0" authorId="0" shapeId="0" xr:uid="{7DDC68E0-DEDF-4546-B333-59660747A5C0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0" authorId="0" shapeId="0" xr:uid="{284477B1-6399-4055-8926-AADA6C4FD055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0" authorId="0" shapeId="0" xr:uid="{AA6E8444-25BB-4A11-BD33-8CB001BEE7DB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0" authorId="0" shapeId="0" xr:uid="{F668A6AB-363E-4038-BBE7-478EE1464839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0" authorId="0" shapeId="0" xr:uid="{BB6CB3F6-2794-4221-93C0-D92806FB607B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0" authorId="0" shapeId="0" xr:uid="{78AAF7F7-EEE8-4075-AF56-F69BD4EA6755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1" authorId="0" shapeId="0" xr:uid="{446CB7B6-4033-487B-B406-6DAEC208EFC4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1" authorId="0" shapeId="0" xr:uid="{F7163B4F-EC6F-4539-80E8-649E1971617A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1" authorId="0" shapeId="0" xr:uid="{0778E436-5ADC-4131-83C3-F9EEDB69F1BF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1" authorId="0" shapeId="0" xr:uid="{2C8A2C75-910F-4C30-9301-56B57DB2B6CC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1" authorId="0" shapeId="0" xr:uid="{5E816454-3036-49FC-A1C3-A5D44EABE9F1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1" authorId="0" shapeId="0" xr:uid="{F6FCD028-5EFD-459C-9899-1CDB3E54C6C4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1" authorId="0" shapeId="0" xr:uid="{3C438675-DD0E-4551-97BA-E6B820BA28DB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1" authorId="0" shapeId="0" xr:uid="{C4E194FE-AD92-4E86-A8B8-6A754F6C2C9A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1" authorId="0" shapeId="0" xr:uid="{341DC164-3DFD-499B-9716-8780E5FC3030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1" authorId="0" shapeId="0" xr:uid="{2D9378DA-AA55-48E7-938D-818368EEABB7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3" authorId="0" shapeId="0" xr:uid="{83576B68-D548-4E71-9F78-677920882349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3" authorId="0" shapeId="0" xr:uid="{7445FC6E-13AF-48E7-A8A1-A41562305B19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3" authorId="0" shapeId="0" xr:uid="{CE5DE951-4E2D-4442-B3FE-57172660B269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3" authorId="0" shapeId="0" xr:uid="{5FBB9C81-8188-413E-A7D2-B4FC99669910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3" authorId="0" shapeId="0" xr:uid="{46F999B0-89E1-4DDE-8888-B0D2BE260D93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3" authorId="0" shapeId="0" xr:uid="{1C4A589C-A1F8-499C-817A-7B4D43634082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3" authorId="0" shapeId="0" xr:uid="{67BF110A-F772-44E3-99E2-01B5CCD8A425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3" authorId="0" shapeId="0" xr:uid="{A0AB1567-A034-43EF-BD80-A7FF41F6DCD0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3" authorId="0" shapeId="0" xr:uid="{162BAEA3-A211-40B4-B9C9-1120A5775B6A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3" authorId="0" shapeId="0" xr:uid="{227EA1B1-3534-45E0-AB72-9B3E324D2CF7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4" authorId="0" shapeId="0" xr:uid="{1A8C0A8E-F847-420D-A9BC-53177725B5A3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4" authorId="0" shapeId="0" xr:uid="{B208436A-2D16-4761-84FC-5A8E95A2CACE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4" authorId="0" shapeId="0" xr:uid="{F33E5545-E56F-47B1-A647-C91F2AF7E917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4" authorId="0" shapeId="0" xr:uid="{59013216-A341-408E-A44F-23B80804E31E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4" authorId="0" shapeId="0" xr:uid="{54451B96-5644-4A91-BA7D-20629DB7B2CE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4" authorId="0" shapeId="0" xr:uid="{3BBD6611-F601-48B3-87E6-39E18C0165EC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4" authorId="0" shapeId="0" xr:uid="{630049DF-70EE-4F2C-B5BD-47C7538FBC9A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4" authorId="0" shapeId="0" xr:uid="{A90E5FC0-7056-421B-B23D-BFC05A003263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4" authorId="0" shapeId="0" xr:uid="{A31D5065-B4ED-4E95-A9C5-EFB4EC8E235B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4" authorId="0" shapeId="0" xr:uid="{8A62E24D-79AF-4D54-BB42-93D1A855DF23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<sst xmlns="http://schemas.openxmlformats.org/spreadsheetml/2006/main" count="520" uniqueCount="281">
  <si>
    <t/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</si>
  <si>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</si>
  <si>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</si>
  <si>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</si>
  <si>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Gargždų lopšelis - darželis "Saulutė"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</si>
  <si>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</si>
  <si>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Įm.k.191789357 Vingio 4, Gargždai</t>
  </si>
  <si>
    <t>(viešojo sektoriaus subjekto, parengusio finansinės būklės ataskaitą (konsoliduotąją finansinės būklės ataskaitą), kodas, adresas)</t>
  </si>
  <si>
    <t>FINANSINĖS BŪKLĖS ATASKAITA</t>
  </si>
  <si>
    <t>PAGAL  2024-09-30 D. DUOMENIS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</si>
  <si>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</si>
  <si>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</si>
  <si>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</si>
  <si>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</si>
  <si>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</si>
  <si>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</si>
  <si>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</si>
  <si>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</si>
  <si>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</si>
  <si>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</si>
  <si>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</si>
  <si>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</si>
  <si>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0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</si>
  <si>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</si>
  <si>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</si>
  <si>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</si>
  <si>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</si>
  <si>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</si>
  <si>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</si>
  <si>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</si>
  <si>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</si>
  <si>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</si>
  <si>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</si>
  <si>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</si>
  <si>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</si>
  <si>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</si>
  <si>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</si>
  <si>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</si>
  <si>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</si>
  <si>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</si>
  <si>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</si>
  <si>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</si>
  <si>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</si>
  <si>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</si>
  <si>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</si>
  <si>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</si>
  <si>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</si>
  <si>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</si>
  <si>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</si>
  <si>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</si>
  <si>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</si>
  <si>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</si>
  <si>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</si>
  <si>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</si>
  <si>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</si>
  <si>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</si>
  <si>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</si>
  <si>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</si>
  <si>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</si>
  <si>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</si>
  <si>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</si>
  <si>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</si>
  <si>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</si>
  <si>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</si>
  <si>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</si>
  <si>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</si>
  <si>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</si>
  <si>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</si>
  <si>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</si>
  <si>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</si>
  <si>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</si>
  <si>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</si>
  <si>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</si>
  <si>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</si>
  <si>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</si>
  <si>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</si>
  <si>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</si>
  <si>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</si>
  <si>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</si>
  <si>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</si>
  <si>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</si>
  <si>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</si>
  <si>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</si>
  <si>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</si>
  <si>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</si>
  <si>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</si>
  <si>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</si>
  <si>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</si>
  <si>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</si>
  <si>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</si>
  <si>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</si>
  <si>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</si>
  <si>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</si>
  <si>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</si>
  <si>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</si>
  <si>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</si>
  <si>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</si>
  <si>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</si>
  <si>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</si>
  <si>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</si>
  <si>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</si>
  <si>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</si>
  <si>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</si>
  <si>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</si>
  <si>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</si>
  <si>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</si>
  <si>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</si>
  <si>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</si>
  <si>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</si>
  <si>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</si>
  <si>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</si>
  <si>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</si>
  <si>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</si>
  <si>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</si>
  <si>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</si>
  <si>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</si>
  <si>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</si>
  <si>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</si>
  <si>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</si>
  <si>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</si>
  <si>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</si>
  <si>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</si>
  <si>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</si>
  <si>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</si>
  <si>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</si>
  <si>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</si>
  <si>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</si>
  <si>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</si>
  <si>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</si>
  <si>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</si>
  <si>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</si>
  <si>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</si>
  <si>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</si>
  <si>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Lina Petrauskienė</t>
  </si>
  <si>
    <t>(viešojo sektoriaus subjekto vadovo arba jo įgalioto administracijos vadovo pareigų pavadinimas)</t>
  </si>
  <si>
    <t>(parašas)</t>
  </si>
  <si>
    <t>(vardas ir pavardė)</t>
  </si>
  <si>
    <t xml:space="preserve">(ataskaitą parengusio asmens pareigų pavadinimas)                   </t>
  </si>
  <si>
    <t>Pateikimo valiuta ir tikslumas: eurais</t>
  </si>
  <si>
    <t>Direktorė</t>
  </si>
  <si>
    <t xml:space="preserve">          Viktorija Kaprizkina</t>
  </si>
  <si>
    <t>Biudžetinių įstaigų centralizuotos apskaitos skyriaus vedėja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</si>
  <si>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</si>
  <si>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</si>
  <si>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</si>
  <si>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</si>
  <si>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</si>
  <si>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</si>
  <si>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</si>
  <si>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 xml:space="preserve">Pateikimo valiuta ir tikslumas: eurais 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</si>
  <si>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</si>
  <si>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</si>
  <si>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</si>
  <si>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</si>
  <si>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</si>
  <si>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</si>
  <si>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</si>
  <si>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</si>
  <si>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</si>
  <si>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</si>
  <si>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</si>
  <si>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</si>
  <si>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</si>
  <si>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</si>
  <si>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</si>
  <si>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</si>
  <si>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</si>
  <si>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</si>
  <si>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</si>
  <si>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</si>
  <si>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</si>
  <si>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</si>
  <si>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</si>
  <si>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</si>
  <si>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</si>
  <si>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</si>
  <si>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</si>
  <si>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</si>
  <si>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</si>
  <si>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</si>
  <si>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</si>
  <si>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</si>
  <si>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</si>
  <si>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</si>
  <si>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</si>
  <si>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</si>
  <si>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</si>
  <si>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</si>
  <si>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</si>
  <si>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</si>
  <si>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</si>
  <si>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</si>
  <si>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</si>
  <si>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</si>
  <si>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</si>
  <si>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</si>
  <si>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</si>
  <si>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</si>
  <si>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</si>
  <si>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</si>
  <si>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</si>
  <si>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</si>
  <si>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</si>
  <si>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</si>
  <si>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</si>
  <si>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</si>
  <si>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</si>
  <si>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</si>
  <si>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</si>
  <si>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</si>
  <si>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</si>
  <si>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</si>
  <si>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</si>
  <si>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</si>
  <si>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</si>
  <si>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</si>
  <si>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</si>
  <si>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</si>
  <si>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</si>
  <si>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</si>
  <si>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</si>
  <si>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</si>
  <si>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</si>
  <si>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</si>
  <si>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>Viktorija Kaprizkina</t>
  </si>
  <si>
    <t xml:space="preserve">vyriausiasis buhalteris (buhalteris)                                                                                      </t>
  </si>
  <si>
    <t xml:space="preserve">  (parašas)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</si>
  <si>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</si>
  <si>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</si>
  <si>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</si>
  <si>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</si>
  <si>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</si>
  <si>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</si>
  <si>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</si>
  <si>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</si>
  <si>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</si>
  <si>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</si>
  <si>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</si>
  <si>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</si>
  <si>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</si>
  <si>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</si>
  <si>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</si>
  <si>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</si>
  <si>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</si>
  <si>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</si>
  <si>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</si>
  <si>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</si>
  <si>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</si>
  <si>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</si>
  <si>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</si>
  <si>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</si>
  <si>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</si>
  <si>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</si>
  <si>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</si>
  <si>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</si>
  <si>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</si>
  <si>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</si>
  <si>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</si>
  <si>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</si>
  <si>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</si>
  <si>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</si>
  <si>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</si>
  <si>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</si>
  <si>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</si>
  <si>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</si>
  <si>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</si>
  <si>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</si>
  <si>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P04</t>
  </si>
  <si>
    <t>P03</t>
  </si>
  <si>
    <t>P08</t>
  </si>
  <si>
    <t>P09</t>
  </si>
  <si>
    <t>P10</t>
  </si>
  <si>
    <t>P11</t>
  </si>
  <si>
    <t>P12</t>
  </si>
  <si>
    <t>P15</t>
  </si>
  <si>
    <t>P18</t>
  </si>
  <si>
    <t>P17</t>
  </si>
  <si>
    <t>P21</t>
  </si>
  <si>
    <t>P22</t>
  </si>
  <si>
    <t>2024-10-28  Nr.____</t>
  </si>
  <si>
    <t>2024-10-28 Nr.____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</si>
</sst>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  <family val="2"/>
    </font>
    <font>
      <sz val="9"/>
      <name val="Times New Roman"/>
      <family val="1"/>
      <charset val="186"/>
    </font>
    <font>
      <b/>
      <sz val="10"/>
      <name val="Arial"/>
      <family val="2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"/>
      <name val="Tahoma"/>
      <family val="2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  <family val="2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Arial"/>
      <family val="2"/>
    </font>
    <font>
      <sz val="12"/>
      <name val="Arial"/>
      <family val="2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z val="9"/>
      <color indexed="8"/>
      <name val="Tahoma"/>
      <family val="2"/>
      <charset val="186"/>
    </font>
    <font>
      <sz val="12"/>
      <name val="Times New Roman"/>
      <family val="1"/>
    </font>
    <font>
      <b/>
      <sz val="12"/>
      <name val="TimesNewRoman,Bold"/>
      <charset val="18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0">
    <xf numFmtId="0" fontId="0" fillId="0" borderId="0" xfId="0"/>
    <xf numFmtId="0" fontId="18" fillId="33" borderId="0" xfId="0" applyFont="1" applyFill="1" applyAlignment="1">
      <alignment vertical="center"/>
    </xf>
    <xf numFmtId="0" fontId="18" fillId="33" borderId="0" xfId="0" applyFont="1" applyFill="1" applyAlignment="1">
      <alignment vertical="center" wrapText="1"/>
    </xf>
    <xf numFmtId="0" fontId="18" fillId="33" borderId="0" xfId="0" applyFont="1" applyFill="1" applyBorder="1" applyAlignment="1">
      <alignment vertical="center" wrapText="1"/>
    </xf>
    <xf numFmtId="0" fontId="20" fillId="0" borderId="0" xfId="0" applyFont="1"/>
    <xf numFmtId="0" fontId="19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18" fillId="33" borderId="0" xfId="0" applyFont="1" applyFill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49" fontId="19" fillId="33" borderId="14" xfId="0" applyNumberFormat="1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center" vertical="center" wrapText="1"/>
    </xf>
    <xf numFmtId="2" fontId="19" fillId="33" borderId="12" xfId="0" applyNumberFormat="1" applyFont="1" applyFill="1" applyBorder="1" applyAlignment="1">
      <alignment horizontal="right" vertical="center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 wrapText="1"/>
    </xf>
    <xf numFmtId="2" fontId="18" fillId="33" borderId="17" xfId="0" applyNumberFormat="1" applyFont="1" applyFill="1" applyBorder="1" applyAlignment="1">
      <alignment horizontal="right" vertical="center"/>
    </xf>
    <xf numFmtId="0" fontId="18" fillId="33" borderId="14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 wrapText="1"/>
    </xf>
    <xf numFmtId="16" fontId="18" fillId="33" borderId="16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 wrapText="1"/>
    </xf>
    <xf numFmtId="16" fontId="18" fillId="33" borderId="12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left" vertical="center"/>
    </xf>
    <xf numFmtId="16" fontId="18" fillId="0" borderId="12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left" vertical="center"/>
    </xf>
    <xf numFmtId="0" fontId="18" fillId="33" borderId="18" xfId="0" applyFont="1" applyFill="1" applyBorder="1" applyAlignment="1">
      <alignment horizontal="left" vertical="center" wrapText="1"/>
    </xf>
    <xf numFmtId="0" fontId="25" fillId="33" borderId="14" xfId="0" applyFont="1" applyFill="1" applyBorder="1" applyAlignment="1">
      <alignment horizontal="left" vertical="center"/>
    </xf>
    <xf numFmtId="0" fontId="25" fillId="33" borderId="16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 wrapText="1"/>
    </xf>
    <xf numFmtId="0" fontId="18" fillId="0" borderId="20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/>
    </xf>
    <xf numFmtId="0" fontId="25" fillId="0" borderId="16" xfId="0" applyFont="1" applyFill="1" applyBorder="1" applyAlignment="1">
      <alignment horizontal="left" vertical="center" wrapText="1"/>
    </xf>
    <xf numFmtId="0" fontId="19" fillId="33" borderId="19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left" vertical="center" wrapText="1"/>
    </xf>
    <xf numFmtId="2" fontId="18" fillId="33" borderId="12" xfId="0" applyNumberFormat="1" applyFont="1" applyFill="1" applyBorder="1" applyAlignment="1">
      <alignment horizontal="right" vertical="center"/>
    </xf>
    <xf numFmtId="0" fontId="19" fillId="33" borderId="0" xfId="0" applyFont="1" applyFill="1" applyBorder="1" applyAlignment="1">
      <alignment horizontal="left" vertical="center" wrapText="1"/>
    </xf>
    <xf numFmtId="0" fontId="18" fillId="33" borderId="0" xfId="0" applyFont="1" applyFill="1" applyBorder="1" applyAlignment="1">
      <alignment horizontal="left" vertical="center" wrapText="1"/>
    </xf>
    <xf numFmtId="0" fontId="0" fillId="33" borderId="10" xfId="0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/>
    <xf numFmtId="0" fontId="0" fillId="0" borderId="0" xfId="0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29" fillId="0" borderId="3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9" fillId="0" borderId="31" xfId="0" applyFont="1" applyBorder="1" applyAlignment="1">
      <alignment vertical="center" wrapText="1"/>
    </xf>
    <xf numFmtId="0" fontId="29" fillId="0" borderId="31" xfId="0" applyFont="1" applyBorder="1" applyAlignment="1">
      <alignment vertical="center"/>
    </xf>
    <xf numFmtId="0" fontId="29" fillId="0" borderId="31" xfId="0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right" vertical="center"/>
    </xf>
    <xf numFmtId="0" fontId="27" fillId="0" borderId="31" xfId="0" applyFont="1" applyBorder="1" applyAlignment="1">
      <alignment vertical="center" wrapText="1"/>
    </xf>
    <xf numFmtId="0" fontId="27" fillId="0" borderId="31" xfId="0" applyFont="1" applyBorder="1" applyAlignment="1">
      <alignment horizontal="left" vertical="center"/>
    </xf>
    <xf numFmtId="0" fontId="27" fillId="0" borderId="31" xfId="0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right" vertical="center"/>
    </xf>
    <xf numFmtId="2" fontId="27" fillId="33" borderId="32" xfId="0" applyNumberFormat="1" applyFont="1" applyFill="1" applyBorder="1" applyAlignment="1">
      <alignment horizontal="right" vertical="center"/>
    </xf>
    <xf numFmtId="0" fontId="27" fillId="0" borderId="31" xfId="0" applyFont="1" applyBorder="1" applyAlignment="1">
      <alignment vertical="center"/>
    </xf>
    <xf numFmtId="2" fontId="27" fillId="0" borderId="31" xfId="0" applyNumberFormat="1" applyFont="1" applyBorder="1" applyAlignment="1">
      <alignment horizontal="right" vertical="center" wrapText="1"/>
    </xf>
    <xf numFmtId="0" fontId="29" fillId="0" borderId="31" xfId="0" applyFont="1" applyBorder="1" applyAlignment="1">
      <alignment horizontal="left" vertical="center"/>
    </xf>
    <xf numFmtId="0" fontId="37" fillId="0" borderId="31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18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top" wrapText="1"/>
    </xf>
    <xf numFmtId="0" fontId="18" fillId="0" borderId="26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31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49" fontId="18" fillId="0" borderId="33" xfId="0" applyNumberFormat="1" applyFont="1" applyBorder="1" applyAlignment="1">
      <alignment horizontal="center" vertical="center" wrapText="1"/>
    </xf>
    <xf numFmtId="0" fontId="39" fillId="34" borderId="31" xfId="0" applyFont="1" applyFill="1" applyBorder="1" applyAlignment="1">
      <alignment horizontal="center" vertical="center" wrapText="1"/>
    </xf>
    <xf numFmtId="0" fontId="39" fillId="34" borderId="31" xfId="0" applyFont="1" applyFill="1" applyBorder="1" applyAlignment="1">
      <alignment horizontal="left" vertical="center" wrapText="1"/>
    </xf>
    <xf numFmtId="4" fontId="29" fillId="34" borderId="31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Alignment="1">
      <alignment vertical="center"/>
    </xf>
    <xf numFmtId="0" fontId="28" fillId="0" borderId="31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left" vertical="center" wrapText="1"/>
    </xf>
    <xf numFmtId="4" fontId="27" fillId="0" borderId="31" xfId="0" applyNumberFormat="1" applyFont="1" applyBorder="1" applyAlignment="1">
      <alignment horizontal="center" vertical="center" wrapText="1"/>
    </xf>
    <xf numFmtId="4" fontId="41" fillId="0" borderId="0" xfId="0" applyNumberFormat="1" applyFont="1" applyAlignment="1">
      <alignment vertical="center"/>
    </xf>
    <xf numFmtId="0" fontId="42" fillId="0" borderId="0" xfId="0" applyFont="1"/>
    <xf numFmtId="0" fontId="44" fillId="0" borderId="31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left" vertical="top" wrapText="1"/>
    </xf>
    <xf numFmtId="0" fontId="21" fillId="33" borderId="0" xfId="0" applyFont="1" applyFill="1" applyBorder="1" applyAlignment="1">
      <alignment wrapText="1"/>
    </xf>
    <xf numFmtId="0" fontId="21" fillId="33" borderId="0" xfId="0" applyFont="1" applyFill="1" applyBorder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8" fillId="33" borderId="16" xfId="0" applyFont="1" applyFill="1" applyBorder="1" applyAlignment="1">
      <alignment horizontal="left" vertical="center" wrapText="1"/>
    </xf>
    <xf numFmtId="0" fontId="18" fillId="33" borderId="15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vertical="center" wrapText="1"/>
    </xf>
    <xf numFmtId="0" fontId="23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24" fillId="0" borderId="10" xfId="0" applyFont="1" applyFill="1" applyBorder="1" applyAlignment="1">
      <alignment horizontal="right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10" xfId="0" applyFill="1" applyBorder="1" applyAlignment="1">
      <alignment horizontal="center" vertical="center"/>
    </xf>
    <xf numFmtId="0" fontId="18" fillId="0" borderId="14" xfId="0" applyFont="1" applyFill="1" applyBorder="1" applyAlignment="1">
      <alignment horizontal="left" vertical="center" wrapText="1"/>
    </xf>
    <xf numFmtId="0" fontId="0" fillId="33" borderId="25" xfId="0" applyFill="1" applyBorder="1" applyAlignment="1">
      <alignment horizontal="left" vertical="center" wrapText="1"/>
    </xf>
    <xf numFmtId="0" fontId="0" fillId="33" borderId="10" xfId="0" applyFill="1" applyBorder="1" applyAlignment="1">
      <alignment horizontal="center" vertical="center" wrapText="1"/>
    </xf>
    <xf numFmtId="0" fontId="18" fillId="33" borderId="0" xfId="0" applyFont="1" applyFill="1" applyAlignment="1">
      <alignment horizontal="left" vertical="center" wrapText="1"/>
    </xf>
    <xf numFmtId="0" fontId="0" fillId="0" borderId="25" xfId="0" applyFill="1" applyBorder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18" fillId="0" borderId="27" xfId="0" applyFont="1" applyBorder="1" applyAlignment="1">
      <alignment horizontal="center" vertical="top" wrapText="1"/>
    </xf>
    <xf numFmtId="0" fontId="27" fillId="0" borderId="28" xfId="0" applyFont="1" applyBorder="1" applyAlignment="1">
      <alignment horizontal="left" vertical="center"/>
    </xf>
    <xf numFmtId="0" fontId="27" fillId="0" borderId="30" xfId="0" applyFont="1" applyBorder="1" applyAlignment="1">
      <alignment horizontal="left" vertical="center"/>
    </xf>
    <xf numFmtId="0" fontId="27" fillId="0" borderId="29" xfId="0" applyFont="1" applyBorder="1" applyAlignment="1">
      <alignment horizontal="left" vertical="center"/>
    </xf>
    <xf numFmtId="0" fontId="27" fillId="0" borderId="26" xfId="0" applyFont="1" applyBorder="1" applyAlignment="1">
      <alignment horizontal="left" vertical="center" wrapText="1"/>
    </xf>
    <xf numFmtId="0" fontId="0" fillId="0" borderId="26" xfId="0" applyBorder="1" applyAlignment="1">
      <alignment horizontal="center" vertical="center"/>
    </xf>
    <xf numFmtId="0" fontId="29" fillId="0" borderId="28" xfId="0" applyFont="1" applyBorder="1" applyAlignment="1">
      <alignment horizontal="left" vertical="center"/>
    </xf>
    <xf numFmtId="0" fontId="29" fillId="0" borderId="30" xfId="0" applyFont="1" applyBorder="1" applyAlignment="1">
      <alignment horizontal="left" vertical="center"/>
    </xf>
    <xf numFmtId="0" fontId="29" fillId="0" borderId="29" xfId="0" applyFont="1" applyBorder="1" applyAlignment="1">
      <alignment horizontal="left" vertical="center"/>
    </xf>
    <xf numFmtId="0" fontId="29" fillId="0" borderId="28" xfId="0" applyFont="1" applyBorder="1" applyAlignment="1">
      <alignment vertical="center"/>
    </xf>
    <xf numFmtId="0" fontId="29" fillId="0" borderId="30" xfId="0" applyFont="1" applyBorder="1" applyAlignment="1">
      <alignment vertical="center"/>
    </xf>
    <xf numFmtId="0" fontId="29" fillId="0" borderId="29" xfId="0" applyFont="1" applyBorder="1" applyAlignment="1">
      <alignment vertical="center"/>
    </xf>
    <xf numFmtId="0" fontId="29" fillId="0" borderId="28" xfId="0" applyFont="1" applyBorder="1" applyAlignment="1">
      <alignment horizontal="left" vertical="center" wrapText="1"/>
    </xf>
    <xf numFmtId="0" fontId="29" fillId="0" borderId="30" xfId="0" applyFont="1" applyBorder="1" applyAlignment="1">
      <alignment horizontal="left" vertical="center" wrapText="1"/>
    </xf>
    <xf numFmtId="0" fontId="29" fillId="0" borderId="29" xfId="0" applyFont="1" applyBorder="1" applyAlignment="1">
      <alignment horizontal="left" vertical="center" wrapText="1"/>
    </xf>
    <xf numFmtId="0" fontId="29" fillId="0" borderId="28" xfId="0" applyFont="1" applyBorder="1" applyAlignment="1">
      <alignment vertical="center" wrapText="1"/>
    </xf>
    <xf numFmtId="0" fontId="29" fillId="0" borderId="30" xfId="0" applyFont="1" applyBorder="1" applyAlignment="1">
      <alignment vertical="center" wrapText="1"/>
    </xf>
    <xf numFmtId="0" fontId="29" fillId="0" borderId="29" xfId="0" applyFont="1" applyBorder="1" applyAlignment="1">
      <alignment vertical="center" wrapText="1"/>
    </xf>
    <xf numFmtId="0" fontId="27" fillId="0" borderId="28" xfId="0" applyFont="1" applyBorder="1" applyAlignment="1">
      <alignment vertical="center" wrapText="1"/>
    </xf>
    <xf numFmtId="0" fontId="27" fillId="0" borderId="30" xfId="0" applyFont="1" applyBorder="1" applyAlignment="1">
      <alignment vertical="center" wrapText="1"/>
    </xf>
    <xf numFmtId="0" fontId="27" fillId="0" borderId="29" xfId="0" applyFont="1" applyBorder="1" applyAlignment="1">
      <alignment vertical="center" wrapText="1"/>
    </xf>
    <xf numFmtId="0" fontId="27" fillId="0" borderId="28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29" fillId="0" borderId="28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28" fillId="0" borderId="27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/>
    </xf>
    <xf numFmtId="0" fontId="39" fillId="0" borderId="32" xfId="0" applyFont="1" applyBorder="1" applyAlignment="1">
      <alignment horizontal="center" vertical="center" wrapText="1"/>
    </xf>
    <xf numFmtId="0" fontId="39" fillId="0" borderId="33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30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9"/>
  <sheetViews>
    <sheetView showGridLines="0" topLeftCell="A72" zoomScaleSheetLayoutView="100" workbookViewId="0">
      <selection activeCell="K17" sqref="K17"/>
    </sheetView>
  </sheetViews>
  <sheetFormatPr defaultRowHeight="12.75"/>
  <cols>
    <col min="1" max="1" width="5.5703125" style="1" customWidth="1"/>
    <col min="2" max="2" width="10.5703125" style="1" customWidth="1"/>
    <col min="3" max="3" width="3.140625" style="2" customWidth="1"/>
    <col min="4" max="4" width="2.7109375" style="2" customWidth="1"/>
    <col min="5" max="5" width="59" style="2" customWidth="1"/>
    <col min="6" max="6" width="7.7109375" style="3" customWidth="1"/>
    <col min="7" max="8" width="12.85546875" style="1" customWidth="1"/>
    <col min="9" max="9" width="5.28515625" style="1" customWidth="1"/>
    <col min="10" max="16384" width="9.140625" style="1"/>
  </cols>
  <sheetData>
    <row r="1" spans="1:8" ht="30" customHeight="1">
      <c r="B1" s="136" t="s">
        <v>0</v>
      </c>
      <c r="C1" s="136"/>
      <c r="D1" s="136"/>
      <c r="E1" s="136"/>
      <c r="F1" s="136"/>
      <c r="G1" s="136"/>
      <c r="H1" s="136"/>
    </row>
    <row r="2" spans="1:8">
      <c r="A2" s="4"/>
      <c r="F2" s="137" t="s">
        <v>1</v>
      </c>
      <c r="G2" s="137"/>
      <c r="H2" s="137"/>
    </row>
    <row r="3" spans="1:8">
      <c r="A3" s="4"/>
      <c r="F3" s="138" t="s">
        <v>2</v>
      </c>
      <c r="G3" s="138"/>
      <c r="H3" s="138"/>
    </row>
    <row r="4" spans="1:8">
      <c r="A4" s="4"/>
    </row>
    <row r="5" spans="1:8">
      <c r="A5" s="4"/>
      <c r="B5" s="139" t="s">
        <v>3</v>
      </c>
      <c r="C5" s="139"/>
      <c r="D5" s="139"/>
      <c r="E5" s="139"/>
      <c r="F5" s="139"/>
      <c r="G5" s="139"/>
      <c r="H5" s="139"/>
    </row>
    <row r="6" spans="1:8">
      <c r="A6" s="4"/>
      <c r="B6" s="139"/>
      <c r="C6" s="139"/>
      <c r="D6" s="139"/>
      <c r="E6" s="139"/>
      <c r="F6" s="139"/>
      <c r="G6" s="139"/>
      <c r="H6" s="139"/>
    </row>
    <row r="7" spans="1:8">
      <c r="A7" s="4"/>
      <c r="B7" s="140" t="s">
        <v>4</v>
      </c>
      <c r="C7" s="140"/>
      <c r="D7" s="140"/>
      <c r="E7" s="140"/>
      <c r="F7" s="140"/>
      <c r="G7" s="140"/>
      <c r="H7" s="140"/>
    </row>
    <row r="8" spans="1:8">
      <c r="A8" s="4"/>
      <c r="B8" s="135" t="s">
        <v>5</v>
      </c>
      <c r="C8" s="135"/>
      <c r="D8" s="135"/>
      <c r="E8" s="135"/>
      <c r="F8" s="135"/>
      <c r="G8" s="135"/>
      <c r="H8" s="135"/>
    </row>
    <row r="9" spans="1:8" ht="12.75" customHeight="1">
      <c r="A9" s="4"/>
      <c r="B9" s="140" t="s">
        <v>6</v>
      </c>
      <c r="C9" s="140"/>
      <c r="D9" s="140"/>
      <c r="E9" s="140"/>
      <c r="F9" s="140"/>
      <c r="G9" s="140"/>
      <c r="H9" s="140"/>
    </row>
    <row r="10" spans="1:8">
      <c r="A10" s="4"/>
      <c r="B10" s="144" t="s">
        <v>7</v>
      </c>
      <c r="C10" s="144"/>
      <c r="D10" s="144"/>
      <c r="E10" s="144"/>
      <c r="F10" s="144"/>
      <c r="G10" s="144"/>
      <c r="H10" s="144"/>
    </row>
    <row r="11" spans="1:8">
      <c r="A11" s="4"/>
      <c r="B11" s="145"/>
      <c r="C11" s="145"/>
      <c r="D11" s="145"/>
      <c r="E11" s="145"/>
      <c r="F11" s="145"/>
      <c r="G11" s="145"/>
      <c r="H11" s="145"/>
    </row>
    <row r="12" spans="1:8">
      <c r="A12" s="4"/>
      <c r="B12" s="146"/>
      <c r="C12" s="146"/>
      <c r="D12" s="146"/>
      <c r="E12" s="146"/>
      <c r="F12" s="146"/>
    </row>
    <row r="13" spans="1:8">
      <c r="A13" s="4"/>
      <c r="B13" s="139" t="s">
        <v>8</v>
      </c>
      <c r="C13" s="139"/>
      <c r="D13" s="139"/>
      <c r="E13" s="139"/>
      <c r="F13" s="139"/>
      <c r="G13" s="139"/>
      <c r="H13" s="139"/>
    </row>
    <row r="14" spans="1:8">
      <c r="A14" s="4"/>
      <c r="B14" s="139" t="s">
        <v>9</v>
      </c>
      <c r="C14" s="139"/>
      <c r="D14" s="139"/>
      <c r="E14" s="139"/>
      <c r="F14" s="139"/>
      <c r="G14" s="139"/>
      <c r="H14" s="139"/>
    </row>
    <row r="15" spans="1:8">
      <c r="A15" s="4"/>
      <c r="B15" s="5"/>
      <c r="C15" s="7"/>
      <c r="D15" s="7"/>
      <c r="E15" s="7"/>
      <c r="F15" s="7"/>
      <c r="G15" s="8"/>
      <c r="H15" s="8"/>
    </row>
    <row r="16" spans="1:8">
      <c r="A16" s="4"/>
      <c r="B16" s="147" t="s">
        <v>279</v>
      </c>
      <c r="C16" s="147"/>
      <c r="D16" s="147"/>
      <c r="E16" s="147"/>
      <c r="F16" s="147"/>
      <c r="G16" s="147"/>
      <c r="H16" s="147"/>
    </row>
    <row r="17" spans="1:8">
      <c r="A17" s="4"/>
      <c r="B17" s="148" t="s">
        <v>10</v>
      </c>
      <c r="C17" s="148"/>
      <c r="D17" s="148"/>
      <c r="E17" s="148"/>
      <c r="F17" s="148"/>
      <c r="G17" s="148"/>
      <c r="H17" s="148"/>
    </row>
    <row r="18" spans="1:8" ht="12.75" customHeight="1">
      <c r="A18" s="4"/>
      <c r="B18" s="5"/>
      <c r="C18" s="9"/>
      <c r="D18" s="9"/>
      <c r="E18" s="149" t="s">
        <v>138</v>
      </c>
      <c r="F18" s="149"/>
      <c r="G18" s="149"/>
      <c r="H18" s="149"/>
    </row>
    <row r="19" spans="1:8" ht="67.5" customHeight="1">
      <c r="A19" s="4"/>
      <c r="B19" s="10" t="s">
        <v>11</v>
      </c>
      <c r="C19" s="150" t="s">
        <v>12</v>
      </c>
      <c r="D19" s="151"/>
      <c r="E19" s="152"/>
      <c r="F19" s="12" t="s">
        <v>13</v>
      </c>
      <c r="G19" s="11" t="s">
        <v>14</v>
      </c>
      <c r="H19" s="11" t="s">
        <v>15</v>
      </c>
    </row>
    <row r="20" spans="1:8" s="2" customFormat="1" ht="12.75" customHeight="1">
      <c r="A20" s="4"/>
      <c r="B20" s="11" t="s">
        <v>16</v>
      </c>
      <c r="C20" s="13" t="s">
        <v>17</v>
      </c>
      <c r="D20" s="14"/>
      <c r="E20" s="15"/>
      <c r="F20" s="16"/>
      <c r="G20" s="17">
        <f>SUM(G21,G27,G37,G38,G39)</f>
        <v>342071.70999999996</v>
      </c>
      <c r="H20" s="17">
        <f>SUM(H21,H27,H37,H38,H39)</f>
        <v>317697.03999999998</v>
      </c>
    </row>
    <row r="21" spans="1:8" s="2" customFormat="1" ht="12.75" customHeight="1">
      <c r="A21" s="4"/>
      <c r="B21" s="18" t="s">
        <v>18</v>
      </c>
      <c r="C21" s="19" t="s">
        <v>19</v>
      </c>
      <c r="D21" s="20"/>
      <c r="E21" s="21"/>
      <c r="F21" s="16" t="s">
        <v>268</v>
      </c>
      <c r="G21" s="22">
        <f>SUM(G22:G26)</f>
        <v>0.28999999999996001</v>
      </c>
      <c r="H21" s="22">
        <f>SUM(H22:H26)</f>
        <v>0.28999999999996001</v>
      </c>
    </row>
    <row r="22" spans="1:8" s="2" customFormat="1" ht="12.75" customHeight="1">
      <c r="A22" s="4"/>
      <c r="B22" s="16" t="s">
        <v>20</v>
      </c>
      <c r="C22" s="23"/>
      <c r="D22" s="24" t="s">
        <v>21</v>
      </c>
      <c r="E22" s="25"/>
      <c r="F22" s="26"/>
      <c r="G22" s="22" t="s">
        <v>22</v>
      </c>
      <c r="H22" s="22" t="s">
        <v>22</v>
      </c>
    </row>
    <row r="23" spans="1:8" s="2" customFormat="1" ht="12.75" customHeight="1">
      <c r="A23" s="4"/>
      <c r="B23" s="16" t="s">
        <v>23</v>
      </c>
      <c r="C23" s="23"/>
      <c r="D23" s="24" t="s">
        <v>24</v>
      </c>
      <c r="E23" s="27"/>
      <c r="F23" s="28"/>
      <c r="G23" s="22" t="s">
        <v>22</v>
      </c>
      <c r="H23" s="22" t="s">
        <v>22</v>
      </c>
    </row>
    <row r="24" spans="1:8" s="2" customFormat="1" ht="12.75" customHeight="1">
      <c r="A24" s="4"/>
      <c r="B24" s="16" t="s">
        <v>25</v>
      </c>
      <c r="C24" s="23"/>
      <c r="D24" s="24" t="s">
        <v>26</v>
      </c>
      <c r="E24" s="27"/>
      <c r="F24" s="28"/>
      <c r="G24" s="22">
        <v>0.28999999999996001</v>
      </c>
      <c r="H24" s="22">
        <v>0.28999999999996001</v>
      </c>
    </row>
    <row r="25" spans="1:8" s="2" customFormat="1" ht="12.75" customHeight="1">
      <c r="A25" s="4"/>
      <c r="B25" s="16" t="s">
        <v>27</v>
      </c>
      <c r="C25" s="23"/>
      <c r="D25" s="24" t="s">
        <v>28</v>
      </c>
      <c r="E25" s="27"/>
      <c r="F25" s="18"/>
      <c r="G25" s="22" t="s">
        <v>22</v>
      </c>
      <c r="H25" s="22" t="s">
        <v>22</v>
      </c>
    </row>
    <row r="26" spans="1:8" s="2" customFormat="1" ht="12.75" customHeight="1">
      <c r="A26" s="4"/>
      <c r="B26" s="29" t="s">
        <v>29</v>
      </c>
      <c r="C26" s="23"/>
      <c r="D26" s="30" t="s">
        <v>30</v>
      </c>
      <c r="E26" s="25"/>
      <c r="F26" s="18"/>
      <c r="G26" s="22" t="s">
        <v>22</v>
      </c>
      <c r="H26" s="22" t="s">
        <v>22</v>
      </c>
    </row>
    <row r="27" spans="1:8" s="2" customFormat="1" ht="12.75" customHeight="1">
      <c r="A27" s="4"/>
      <c r="B27" s="31" t="s">
        <v>31</v>
      </c>
      <c r="C27" s="32" t="s">
        <v>32</v>
      </c>
      <c r="D27" s="33"/>
      <c r="E27" s="34"/>
      <c r="F27" s="18" t="s">
        <v>267</v>
      </c>
      <c r="G27" s="22">
        <f>SUM(G28:G36)</f>
        <v>342071.42</v>
      </c>
      <c r="H27" s="22">
        <f>SUM(H28:H36)</f>
        <v>317696.75</v>
      </c>
    </row>
    <row r="28" spans="1:8" s="2" customFormat="1" ht="12.75" customHeight="1">
      <c r="A28" s="4"/>
      <c r="B28" s="16" t="s">
        <v>33</v>
      </c>
      <c r="C28" s="23"/>
      <c r="D28" s="24" t="s">
        <v>34</v>
      </c>
      <c r="E28" s="27"/>
      <c r="F28" s="28"/>
      <c r="G28" s="22" t="s">
        <v>22</v>
      </c>
      <c r="H28" s="22" t="s">
        <v>22</v>
      </c>
    </row>
    <row r="29" spans="1:8" s="2" customFormat="1" ht="12.75" customHeight="1">
      <c r="A29" s="4"/>
      <c r="B29" s="16" t="s">
        <v>35</v>
      </c>
      <c r="C29" s="23"/>
      <c r="D29" s="24" t="s">
        <v>36</v>
      </c>
      <c r="E29" s="27"/>
      <c r="F29" s="28"/>
      <c r="G29" s="22">
        <v>229467.23</v>
      </c>
      <c r="H29" s="22">
        <v>239897.60000000001</v>
      </c>
    </row>
    <row r="30" spans="1:8" s="2" customFormat="1" ht="12.75" customHeight="1">
      <c r="A30" s="4"/>
      <c r="B30" s="16" t="s">
        <v>37</v>
      </c>
      <c r="C30" s="23"/>
      <c r="D30" s="24" t="s">
        <v>38</v>
      </c>
      <c r="E30" s="27"/>
      <c r="F30" s="28"/>
      <c r="G30" s="22" t="s">
        <v>22</v>
      </c>
      <c r="H30" s="22" t="s">
        <v>22</v>
      </c>
    </row>
    <row r="31" spans="1:8" s="2" customFormat="1" ht="12.75" customHeight="1">
      <c r="A31" s="4"/>
      <c r="B31" s="16" t="s">
        <v>39</v>
      </c>
      <c r="C31" s="23"/>
      <c r="D31" s="24" t="s">
        <v>40</v>
      </c>
      <c r="E31" s="27"/>
      <c r="F31" s="28"/>
      <c r="G31" s="22">
        <v>49855.64</v>
      </c>
      <c r="H31" s="22">
        <v>4598</v>
      </c>
    </row>
    <row r="32" spans="1:8" s="2" customFormat="1" ht="12.75" customHeight="1">
      <c r="A32" s="4"/>
      <c r="B32" s="16" t="s">
        <v>41</v>
      </c>
      <c r="C32" s="23"/>
      <c r="D32" s="24" t="s">
        <v>42</v>
      </c>
      <c r="E32" s="27"/>
      <c r="F32" s="28"/>
      <c r="G32" s="22">
        <v>38967.230000000003</v>
      </c>
      <c r="H32" s="22">
        <v>43772.85</v>
      </c>
    </row>
    <row r="33" spans="1:8" s="2" customFormat="1" ht="12.75" customHeight="1">
      <c r="A33" s="4"/>
      <c r="B33" s="16" t="s">
        <v>43</v>
      </c>
      <c r="C33" s="23"/>
      <c r="D33" s="24" t="s">
        <v>44</v>
      </c>
      <c r="E33" s="27"/>
      <c r="F33" s="28"/>
      <c r="G33" s="22" t="s">
        <v>22</v>
      </c>
      <c r="H33" s="22" t="s">
        <v>22</v>
      </c>
    </row>
    <row r="34" spans="1:8" s="2" customFormat="1" ht="12.75" customHeight="1">
      <c r="A34" s="4"/>
      <c r="B34" s="16" t="s">
        <v>45</v>
      </c>
      <c r="C34" s="23"/>
      <c r="D34" s="24" t="s">
        <v>46</v>
      </c>
      <c r="E34" s="27"/>
      <c r="F34" s="28"/>
      <c r="G34" s="22">
        <v>18781.32</v>
      </c>
      <c r="H34" s="22">
        <v>20617.560000000001</v>
      </c>
    </row>
    <row r="35" spans="1:8" s="2" customFormat="1" ht="12.75" customHeight="1">
      <c r="A35" s="4"/>
      <c r="B35" s="16" t="s">
        <v>47</v>
      </c>
      <c r="C35" s="35"/>
      <c r="D35" s="36" t="s">
        <v>48</v>
      </c>
      <c r="E35" s="37"/>
      <c r="F35" s="28"/>
      <c r="G35" s="22" t="s">
        <v>22</v>
      </c>
      <c r="H35" s="22" t="s">
        <v>22</v>
      </c>
    </row>
    <row r="36" spans="1:8" s="2" customFormat="1" ht="12.75" customHeight="1">
      <c r="A36" s="4"/>
      <c r="B36" s="16" t="s">
        <v>49</v>
      </c>
      <c r="C36" s="23"/>
      <c r="D36" s="24" t="s">
        <v>50</v>
      </c>
      <c r="E36" s="27"/>
      <c r="F36" s="18"/>
      <c r="G36" s="22">
        <v>5000</v>
      </c>
      <c r="H36" s="22">
        <v>8810.74</v>
      </c>
    </row>
    <row r="37" spans="1:8" s="2" customFormat="1" ht="12.75" customHeight="1">
      <c r="A37" s="4"/>
      <c r="B37" s="18" t="s">
        <v>51</v>
      </c>
      <c r="C37" s="38" t="s">
        <v>52</v>
      </c>
      <c r="D37" s="38"/>
      <c r="E37" s="39"/>
      <c r="F37" s="18"/>
      <c r="G37" s="22" t="s">
        <v>22</v>
      </c>
      <c r="H37" s="22" t="s">
        <v>22</v>
      </c>
    </row>
    <row r="38" spans="1:8" s="2" customFormat="1" ht="12.75" customHeight="1">
      <c r="A38" s="4"/>
      <c r="B38" s="18" t="s">
        <v>53</v>
      </c>
      <c r="C38" s="38" t="s">
        <v>54</v>
      </c>
      <c r="D38" s="38"/>
      <c r="E38" s="39"/>
      <c r="F38" s="28"/>
      <c r="G38" s="22" t="s">
        <v>22</v>
      </c>
      <c r="H38" s="22" t="s">
        <v>22</v>
      </c>
    </row>
    <row r="39" spans="1:8" s="2" customFormat="1" ht="12.75" customHeight="1">
      <c r="A39" s="4"/>
      <c r="B39" s="18" t="s">
        <v>55</v>
      </c>
      <c r="C39" s="38" t="s">
        <v>56</v>
      </c>
      <c r="D39" s="23"/>
      <c r="E39" s="40"/>
      <c r="F39" s="28"/>
      <c r="G39" s="22" t="s">
        <v>22</v>
      </c>
      <c r="H39" s="22" t="s">
        <v>22</v>
      </c>
    </row>
    <row r="40" spans="1:8" s="2" customFormat="1" ht="12.75" customHeight="1">
      <c r="A40" s="4"/>
      <c r="B40" s="11" t="s">
        <v>57</v>
      </c>
      <c r="C40" s="13" t="s">
        <v>58</v>
      </c>
      <c r="D40" s="14"/>
      <c r="E40" s="15"/>
      <c r="F40" s="28"/>
      <c r="G40" s="22" t="s">
        <v>22</v>
      </c>
      <c r="H40" s="22" t="s">
        <v>22</v>
      </c>
    </row>
    <row r="41" spans="1:8" s="2" customFormat="1" ht="12.75" customHeight="1">
      <c r="A41" s="4"/>
      <c r="B41" s="10" t="s">
        <v>59</v>
      </c>
      <c r="C41" s="41" t="s">
        <v>60</v>
      </c>
      <c r="D41" s="42"/>
      <c r="E41" s="43"/>
      <c r="F41" s="18"/>
      <c r="G41" s="17">
        <f>SUM(G42,G48,G49,G56,G57)</f>
        <v>239998.25000000003</v>
      </c>
      <c r="H41" s="17">
        <f>SUM(H42,H48,H49,H56,H57)</f>
        <v>105055.77</v>
      </c>
    </row>
    <row r="42" spans="1:8" s="2" customFormat="1" ht="12.75" customHeight="1">
      <c r="A42" s="4"/>
      <c r="B42" s="44" t="s">
        <v>18</v>
      </c>
      <c r="C42" s="45" t="s">
        <v>61</v>
      </c>
      <c r="D42" s="46"/>
      <c r="E42" s="47"/>
      <c r="F42" s="18" t="s">
        <v>269</v>
      </c>
      <c r="G42" s="22">
        <f>SUM(G43:G47)</f>
        <v>8010.89</v>
      </c>
      <c r="H42" s="22">
        <f>SUM(H43:H47)</f>
        <v>29.45</v>
      </c>
    </row>
    <row r="43" spans="1:8" s="2" customFormat="1" ht="12.75" customHeight="1">
      <c r="A43" s="4"/>
      <c r="B43" s="48" t="s">
        <v>20</v>
      </c>
      <c r="C43" s="35"/>
      <c r="D43" s="36" t="s">
        <v>62</v>
      </c>
      <c r="E43" s="37"/>
      <c r="F43" s="28"/>
      <c r="G43" s="22" t="s">
        <v>22</v>
      </c>
      <c r="H43" s="22" t="s">
        <v>22</v>
      </c>
    </row>
    <row r="44" spans="1:8" s="2" customFormat="1" ht="12.75" customHeight="1">
      <c r="A44" s="4"/>
      <c r="B44" s="48" t="s">
        <v>23</v>
      </c>
      <c r="C44" s="35"/>
      <c r="D44" s="36" t="s">
        <v>63</v>
      </c>
      <c r="E44" s="37"/>
      <c r="F44" s="28"/>
      <c r="G44" s="22">
        <v>8010.89</v>
      </c>
      <c r="H44" s="22">
        <v>29.45</v>
      </c>
    </row>
    <row r="45" spans="1:8" s="2" customFormat="1">
      <c r="A45" s="4"/>
      <c r="B45" s="48" t="s">
        <v>25</v>
      </c>
      <c r="C45" s="35"/>
      <c r="D45" s="36" t="s">
        <v>64</v>
      </c>
      <c r="E45" s="37"/>
      <c r="F45" s="28"/>
      <c r="G45" s="22" t="s">
        <v>22</v>
      </c>
      <c r="H45" s="22" t="s">
        <v>22</v>
      </c>
    </row>
    <row r="46" spans="1:8" s="2" customFormat="1">
      <c r="A46" s="4"/>
      <c r="B46" s="48" t="s">
        <v>27</v>
      </c>
      <c r="C46" s="35"/>
      <c r="D46" s="36" t="s">
        <v>65</v>
      </c>
      <c r="E46" s="37"/>
      <c r="F46" s="28"/>
      <c r="G46" s="22" t="s">
        <v>22</v>
      </c>
      <c r="H46" s="22" t="s">
        <v>22</v>
      </c>
    </row>
    <row r="47" spans="1:8" s="2" customFormat="1" ht="12.75" customHeight="1">
      <c r="A47" s="4"/>
      <c r="B47" s="48" t="s">
        <v>29</v>
      </c>
      <c r="C47" s="42"/>
      <c r="D47" s="153" t="s">
        <v>66</v>
      </c>
      <c r="E47" s="154"/>
      <c r="F47" s="28"/>
      <c r="G47" s="22" t="s">
        <v>22</v>
      </c>
      <c r="H47" s="22" t="s">
        <v>22</v>
      </c>
    </row>
    <row r="48" spans="1:8" s="2" customFormat="1" ht="12.75" customHeight="1">
      <c r="A48" s="4"/>
      <c r="B48" s="44" t="s">
        <v>31</v>
      </c>
      <c r="C48" s="50" t="s">
        <v>67</v>
      </c>
      <c r="D48" s="51"/>
      <c r="E48" s="52"/>
      <c r="F48" s="18" t="s">
        <v>270</v>
      </c>
      <c r="G48" s="22">
        <v>407.14</v>
      </c>
      <c r="H48" s="22">
        <v>408.3</v>
      </c>
    </row>
    <row r="49" spans="1:8" s="2" customFormat="1" ht="12.75" customHeight="1">
      <c r="A49" s="4"/>
      <c r="B49" s="44" t="s">
        <v>51</v>
      </c>
      <c r="C49" s="45" t="s">
        <v>68</v>
      </c>
      <c r="D49" s="46"/>
      <c r="E49" s="47"/>
      <c r="F49" s="18" t="s">
        <v>271</v>
      </c>
      <c r="G49" s="22">
        <f>SUM(G50:G55)</f>
        <v>222420.53000000003</v>
      </c>
      <c r="H49" s="22">
        <f>SUM(H50:H55)</f>
        <v>92270.99</v>
      </c>
    </row>
    <row r="50" spans="1:8" s="2" customFormat="1" ht="12.75" customHeight="1">
      <c r="A50" s="4"/>
      <c r="B50" s="48" t="s">
        <v>69</v>
      </c>
      <c r="C50" s="46"/>
      <c r="D50" s="53" t="s">
        <v>70</v>
      </c>
      <c r="E50" s="54"/>
      <c r="F50" s="18"/>
      <c r="G50" s="22" t="s">
        <v>22</v>
      </c>
      <c r="H50" s="22" t="s">
        <v>22</v>
      </c>
    </row>
    <row r="51" spans="1:8" s="2" customFormat="1" ht="12.75" customHeight="1">
      <c r="A51" s="4"/>
      <c r="B51" s="55" t="s">
        <v>71</v>
      </c>
      <c r="C51" s="35"/>
      <c r="D51" s="36" t="s">
        <v>72</v>
      </c>
      <c r="E51" s="56"/>
      <c r="F51" s="57"/>
      <c r="G51" s="22" t="s">
        <v>22</v>
      </c>
      <c r="H51" s="22" t="s">
        <v>22</v>
      </c>
    </row>
    <row r="52" spans="1:8" s="2" customFormat="1" ht="12.75" customHeight="1">
      <c r="A52" s="4"/>
      <c r="B52" s="48" t="s">
        <v>73</v>
      </c>
      <c r="C52" s="35"/>
      <c r="D52" s="36" t="s">
        <v>74</v>
      </c>
      <c r="E52" s="37"/>
      <c r="F52" s="18"/>
      <c r="G52" s="22">
        <v>0</v>
      </c>
      <c r="H52" s="22">
        <v>0</v>
      </c>
    </row>
    <row r="53" spans="1:8" s="2" customFormat="1" ht="12.75" customHeight="1">
      <c r="A53" s="4"/>
      <c r="B53" s="48" t="s">
        <v>75</v>
      </c>
      <c r="C53" s="35"/>
      <c r="D53" s="153" t="s">
        <v>76</v>
      </c>
      <c r="E53" s="154"/>
      <c r="F53" s="18"/>
      <c r="G53" s="22">
        <v>9895.8799999999992</v>
      </c>
      <c r="H53" s="22">
        <v>38.78</v>
      </c>
    </row>
    <row r="54" spans="1:8" s="2" customFormat="1" ht="12.75" customHeight="1">
      <c r="A54" s="4"/>
      <c r="B54" s="48" t="s">
        <v>77</v>
      </c>
      <c r="C54" s="35"/>
      <c r="D54" s="36" t="s">
        <v>78</v>
      </c>
      <c r="E54" s="37"/>
      <c r="F54" s="18"/>
      <c r="G54" s="22">
        <v>204312.67</v>
      </c>
      <c r="H54" s="22">
        <v>92232.21</v>
      </c>
    </row>
    <row r="55" spans="1:8" s="2" customFormat="1" ht="12.75" customHeight="1">
      <c r="A55" s="4"/>
      <c r="B55" s="48" t="s">
        <v>79</v>
      </c>
      <c r="C55" s="35"/>
      <c r="D55" s="36" t="s">
        <v>80</v>
      </c>
      <c r="E55" s="37"/>
      <c r="F55" s="18"/>
      <c r="G55" s="22">
        <v>8211.98</v>
      </c>
      <c r="H55" s="22">
        <v>0</v>
      </c>
    </row>
    <row r="56" spans="1:8" s="2" customFormat="1" ht="12.75" customHeight="1">
      <c r="A56" s="4"/>
      <c r="B56" s="44" t="s">
        <v>53</v>
      </c>
      <c r="C56" s="58" t="s">
        <v>81</v>
      </c>
      <c r="D56" s="58"/>
      <c r="E56" s="59"/>
      <c r="F56" s="18"/>
      <c r="G56" s="22" t="s">
        <v>22</v>
      </c>
      <c r="H56" s="22" t="s">
        <v>22</v>
      </c>
    </row>
    <row r="57" spans="1:8" s="2" customFormat="1" ht="12.75" customHeight="1">
      <c r="A57" s="4"/>
      <c r="B57" s="44" t="s">
        <v>55</v>
      </c>
      <c r="C57" s="58" t="s">
        <v>82</v>
      </c>
      <c r="D57" s="58"/>
      <c r="E57" s="59"/>
      <c r="F57" s="18" t="s">
        <v>272</v>
      </c>
      <c r="G57" s="22">
        <v>9159.69</v>
      </c>
      <c r="H57" s="22">
        <v>12347.03</v>
      </c>
    </row>
    <row r="58" spans="1:8" s="2" customFormat="1" ht="12.75" customHeight="1">
      <c r="A58" s="4"/>
      <c r="B58" s="18"/>
      <c r="C58" s="32" t="s">
        <v>83</v>
      </c>
      <c r="D58" s="33"/>
      <c r="E58" s="34"/>
      <c r="F58" s="18"/>
      <c r="G58" s="22">
        <f>SUM(G20,G40,G41)</f>
        <v>582069.96</v>
      </c>
      <c r="H58" s="22">
        <f>SUM(H20,H40,H41)</f>
        <v>422752.81</v>
      </c>
    </row>
    <row r="59" spans="1:8" s="2" customFormat="1" ht="12.75" customHeight="1">
      <c r="A59" s="4"/>
      <c r="B59" s="11" t="s">
        <v>84</v>
      </c>
      <c r="C59" s="13" t="s">
        <v>85</v>
      </c>
      <c r="D59" s="13"/>
      <c r="E59" s="60"/>
      <c r="F59" s="18" t="s">
        <v>273</v>
      </c>
      <c r="G59" s="17">
        <f>SUM(G60:G63)</f>
        <v>359653.25999999995</v>
      </c>
      <c r="H59" s="17">
        <f>SUM(H60:H63)</f>
        <v>324439.57</v>
      </c>
    </row>
    <row r="60" spans="1:8" s="2" customFormat="1" ht="12.75" customHeight="1">
      <c r="A60" s="4"/>
      <c r="B60" s="18" t="s">
        <v>18</v>
      </c>
      <c r="C60" s="38" t="s">
        <v>86</v>
      </c>
      <c r="D60" s="38"/>
      <c r="E60" s="39"/>
      <c r="F60" s="18"/>
      <c r="G60" s="22">
        <v>33843.660000000003</v>
      </c>
      <c r="H60" s="22">
        <v>14683.92</v>
      </c>
    </row>
    <row r="61" spans="1:8" s="2" customFormat="1" ht="12.75" customHeight="1">
      <c r="A61" s="4"/>
      <c r="B61" s="31" t="s">
        <v>31</v>
      </c>
      <c r="C61" s="32" t="s">
        <v>87</v>
      </c>
      <c r="D61" s="33"/>
      <c r="E61" s="34"/>
      <c r="F61" s="31"/>
      <c r="G61" s="22">
        <v>316266.28999999998</v>
      </c>
      <c r="H61" s="22">
        <v>297265.64</v>
      </c>
    </row>
    <row r="62" spans="1:8" s="2" customFormat="1" ht="12.75" customHeight="1">
      <c r="A62" s="4"/>
      <c r="B62" s="18" t="s">
        <v>51</v>
      </c>
      <c r="C62" s="141" t="s">
        <v>88</v>
      </c>
      <c r="D62" s="142"/>
      <c r="E62" s="143"/>
      <c r="F62" s="18"/>
      <c r="G62" s="22">
        <v>0</v>
      </c>
      <c r="H62" s="22">
        <v>0</v>
      </c>
    </row>
    <row r="63" spans="1:8" s="2" customFormat="1" ht="12.75" customHeight="1">
      <c r="A63" s="4"/>
      <c r="B63" s="18" t="s">
        <v>89</v>
      </c>
      <c r="C63" s="38" t="s">
        <v>90</v>
      </c>
      <c r="D63" s="23"/>
      <c r="E63" s="40"/>
      <c r="F63" s="18"/>
      <c r="G63" s="22">
        <v>9543.31</v>
      </c>
      <c r="H63" s="22">
        <v>12490.01</v>
      </c>
    </row>
    <row r="64" spans="1:8" s="2" customFormat="1" ht="12.75" customHeight="1">
      <c r="A64" s="4"/>
      <c r="B64" s="11" t="s">
        <v>91</v>
      </c>
      <c r="C64" s="13" t="s">
        <v>92</v>
      </c>
      <c r="D64" s="14"/>
      <c r="E64" s="15"/>
      <c r="F64" s="18"/>
      <c r="G64" s="17">
        <f>SUM(G65,G69)</f>
        <v>216159.96</v>
      </c>
      <c r="H64" s="17">
        <f>SUM(H65,H69)</f>
        <v>92683.4</v>
      </c>
    </row>
    <row r="65" spans="1:8" s="2" customFormat="1" ht="12.75" customHeight="1">
      <c r="A65" s="4"/>
      <c r="B65" s="18" t="s">
        <v>18</v>
      </c>
      <c r="C65" s="19" t="s">
        <v>93</v>
      </c>
      <c r="D65" s="61"/>
      <c r="E65" s="62"/>
      <c r="F65" s="18" t="s">
        <v>274</v>
      </c>
      <c r="G65" s="22">
        <f>SUM(G66:G68)</f>
        <v>4676.97</v>
      </c>
      <c r="H65" s="22">
        <f>SUM(H66:H68)</f>
        <v>4676.97</v>
      </c>
    </row>
    <row r="66" spans="1:8" s="2" customFormat="1">
      <c r="A66" s="4"/>
      <c r="B66" s="16" t="s">
        <v>20</v>
      </c>
      <c r="C66" s="63"/>
      <c r="D66" s="24" t="s">
        <v>94</v>
      </c>
      <c r="E66" s="64"/>
      <c r="F66" s="18"/>
      <c r="G66" s="22" t="s">
        <v>22</v>
      </c>
      <c r="H66" s="22" t="s">
        <v>22</v>
      </c>
    </row>
    <row r="67" spans="1:8" s="2" customFormat="1" ht="12.75" customHeight="1">
      <c r="A67" s="4"/>
      <c r="B67" s="16" t="s">
        <v>23</v>
      </c>
      <c r="C67" s="23"/>
      <c r="D67" s="24" t="s">
        <v>95</v>
      </c>
      <c r="E67" s="27"/>
      <c r="F67" s="18"/>
      <c r="G67" s="22">
        <v>4676.97</v>
      </c>
      <c r="H67" s="22">
        <v>4676.97</v>
      </c>
    </row>
    <row r="68" spans="1:8" s="2" customFormat="1" ht="12.75" customHeight="1">
      <c r="A68" s="4"/>
      <c r="B68" s="16" t="s">
        <v>96</v>
      </c>
      <c r="C68" s="23"/>
      <c r="D68" s="24" t="s">
        <v>97</v>
      </c>
      <c r="E68" s="27"/>
      <c r="F68" s="28"/>
      <c r="G68" s="22" t="s">
        <v>22</v>
      </c>
      <c r="H68" s="22" t="s">
        <v>22</v>
      </c>
    </row>
    <row r="69" spans="1:8" s="65" customFormat="1" ht="12.75" customHeight="1">
      <c r="A69" s="4"/>
      <c r="B69" s="44" t="s">
        <v>31</v>
      </c>
      <c r="C69" s="66" t="s">
        <v>98</v>
      </c>
      <c r="D69" s="67"/>
      <c r="E69" s="68"/>
      <c r="F69" s="44" t="s">
        <v>276</v>
      </c>
      <c r="G69" s="22">
        <f>SUM(G70:G75,G78:G83)</f>
        <v>211482.99</v>
      </c>
      <c r="H69" s="22">
        <f>SUM(H70:H75,H78:H83)</f>
        <v>88006.43</v>
      </c>
    </row>
    <row r="70" spans="1:8" s="2" customFormat="1" ht="12.75" customHeight="1">
      <c r="A70" s="4"/>
      <c r="B70" s="16" t="s">
        <v>33</v>
      </c>
      <c r="C70" s="23"/>
      <c r="D70" s="24" t="s">
        <v>99</v>
      </c>
      <c r="E70" s="25"/>
      <c r="F70" s="18"/>
      <c r="G70" s="22" t="s">
        <v>22</v>
      </c>
      <c r="H70" s="22" t="s">
        <v>22</v>
      </c>
    </row>
    <row r="71" spans="1:8" s="2" customFormat="1" ht="12.75" customHeight="1">
      <c r="A71" s="4"/>
      <c r="B71" s="16" t="s">
        <v>35</v>
      </c>
      <c r="C71" s="63"/>
      <c r="D71" s="24" t="s">
        <v>100</v>
      </c>
      <c r="E71" s="64"/>
      <c r="F71" s="18"/>
      <c r="G71" s="22" t="s">
        <v>22</v>
      </c>
      <c r="H71" s="22" t="s">
        <v>22</v>
      </c>
    </row>
    <row r="72" spans="1:8" s="2" customFormat="1">
      <c r="A72" s="4"/>
      <c r="B72" s="16" t="s">
        <v>37</v>
      </c>
      <c r="C72" s="63"/>
      <c r="D72" s="24" t="s">
        <v>101</v>
      </c>
      <c r="E72" s="64"/>
      <c r="F72" s="18"/>
      <c r="G72" s="22" t="s">
        <v>22</v>
      </c>
      <c r="H72" s="22" t="s">
        <v>22</v>
      </c>
    </row>
    <row r="73" spans="1:8" s="2" customFormat="1">
      <c r="A73" s="4"/>
      <c r="B73" s="69" t="s">
        <v>39</v>
      </c>
      <c r="C73" s="46"/>
      <c r="D73" s="70" t="s">
        <v>102</v>
      </c>
      <c r="E73" s="54"/>
      <c r="F73" s="18"/>
      <c r="G73" s="22" t="s">
        <v>22</v>
      </c>
      <c r="H73" s="22" t="s">
        <v>22</v>
      </c>
    </row>
    <row r="74" spans="1:8" s="2" customFormat="1">
      <c r="A74" s="4"/>
      <c r="B74" s="18" t="s">
        <v>41</v>
      </c>
      <c r="C74" s="30"/>
      <c r="D74" s="30" t="s">
        <v>103</v>
      </c>
      <c r="E74" s="25"/>
      <c r="F74" s="71"/>
      <c r="G74" s="22" t="s">
        <v>22</v>
      </c>
      <c r="H74" s="22" t="s">
        <v>22</v>
      </c>
    </row>
    <row r="75" spans="1:8" s="2" customFormat="1" ht="12.75" customHeight="1">
      <c r="A75" s="4"/>
      <c r="B75" s="72" t="s">
        <v>43</v>
      </c>
      <c r="C75" s="67"/>
      <c r="D75" s="73" t="s">
        <v>104</v>
      </c>
      <c r="E75" s="74"/>
      <c r="F75" s="18"/>
      <c r="G75" s="22">
        <f>SUM(G76,G77)</f>
        <v>0</v>
      </c>
      <c r="H75" s="22">
        <f>SUM(H76,H77)</f>
        <v>0</v>
      </c>
    </row>
    <row r="76" spans="1:8" s="2" customFormat="1" ht="12.75" customHeight="1">
      <c r="A76" s="4"/>
      <c r="B76" s="48" t="s">
        <v>105</v>
      </c>
      <c r="C76" s="35"/>
      <c r="D76" s="56"/>
      <c r="E76" s="37" t="s">
        <v>106</v>
      </c>
      <c r="F76" s="18"/>
      <c r="G76" s="22" t="s">
        <v>22</v>
      </c>
      <c r="H76" s="22" t="s">
        <v>22</v>
      </c>
    </row>
    <row r="77" spans="1:8" s="2" customFormat="1" ht="12.75" customHeight="1">
      <c r="A77" s="4"/>
      <c r="B77" s="48" t="s">
        <v>107</v>
      </c>
      <c r="C77" s="35"/>
      <c r="D77" s="56"/>
      <c r="E77" s="37" t="s">
        <v>108</v>
      </c>
      <c r="F77" s="28"/>
      <c r="G77" s="22">
        <v>0</v>
      </c>
      <c r="H77" s="22">
        <v>0</v>
      </c>
    </row>
    <row r="78" spans="1:8" s="2" customFormat="1" ht="12.75" customHeight="1">
      <c r="A78" s="4"/>
      <c r="B78" s="48" t="s">
        <v>45</v>
      </c>
      <c r="C78" s="51"/>
      <c r="D78" s="75" t="s">
        <v>109</v>
      </c>
      <c r="E78" s="76"/>
      <c r="F78" s="28"/>
      <c r="G78" s="22" t="s">
        <v>22</v>
      </c>
      <c r="H78" s="22" t="s">
        <v>22</v>
      </c>
    </row>
    <row r="79" spans="1:8" s="2" customFormat="1" ht="12.75" customHeight="1">
      <c r="A79" s="4"/>
      <c r="B79" s="48" t="s">
        <v>47</v>
      </c>
      <c r="C79" s="77"/>
      <c r="D79" s="36" t="s">
        <v>110</v>
      </c>
      <c r="E79" s="78"/>
      <c r="F79" s="18"/>
      <c r="G79" s="22" t="s">
        <v>22</v>
      </c>
      <c r="H79" s="22" t="s">
        <v>22</v>
      </c>
    </row>
    <row r="80" spans="1:8" s="2" customFormat="1" ht="12.75" customHeight="1">
      <c r="A80" s="4"/>
      <c r="B80" s="48" t="s">
        <v>49</v>
      </c>
      <c r="C80" s="23"/>
      <c r="D80" s="24" t="s">
        <v>111</v>
      </c>
      <c r="E80" s="27"/>
      <c r="F80" s="18"/>
      <c r="G80" s="22">
        <v>13589.84</v>
      </c>
      <c r="H80" s="22">
        <v>1830.9</v>
      </c>
    </row>
    <row r="81" spans="1:8" s="2" customFormat="1" ht="12.75" customHeight="1">
      <c r="A81" s="4"/>
      <c r="B81" s="48" t="s">
        <v>112</v>
      </c>
      <c r="C81" s="23"/>
      <c r="D81" s="24" t="s">
        <v>113</v>
      </c>
      <c r="E81" s="27"/>
      <c r="F81" s="18"/>
      <c r="G81" s="22">
        <v>112391.36</v>
      </c>
      <c r="H81" s="22">
        <v>0</v>
      </c>
    </row>
    <row r="82" spans="1:8" s="2" customFormat="1" ht="12.75" customHeight="1">
      <c r="A82" s="4"/>
      <c r="B82" s="16" t="s">
        <v>114</v>
      </c>
      <c r="C82" s="35"/>
      <c r="D82" s="36" t="s">
        <v>115</v>
      </c>
      <c r="E82" s="37"/>
      <c r="F82" s="18"/>
      <c r="G82" s="22">
        <v>85334.85</v>
      </c>
      <c r="H82" s="22">
        <v>85724.34</v>
      </c>
    </row>
    <row r="83" spans="1:8" s="2" customFormat="1" ht="12.75" customHeight="1">
      <c r="A83" s="4"/>
      <c r="B83" s="16" t="s">
        <v>116</v>
      </c>
      <c r="C83" s="23"/>
      <c r="D83" s="24" t="s">
        <v>117</v>
      </c>
      <c r="E83" s="27"/>
      <c r="F83" s="28"/>
      <c r="G83" s="22">
        <v>166.94</v>
      </c>
      <c r="H83" s="22">
        <v>451.19</v>
      </c>
    </row>
    <row r="84" spans="1:8" s="2" customFormat="1" ht="12.75" customHeight="1">
      <c r="A84" s="4"/>
      <c r="B84" s="11" t="s">
        <v>118</v>
      </c>
      <c r="C84" s="79" t="s">
        <v>119</v>
      </c>
      <c r="D84" s="80"/>
      <c r="E84" s="81"/>
      <c r="F84" s="28" t="s">
        <v>275</v>
      </c>
      <c r="G84" s="17">
        <f>SUM(G85,G86,G89,G90)</f>
        <v>6256.7399999999107</v>
      </c>
      <c r="H84" s="17">
        <f>SUM(H85,H86,H89,H90)</f>
        <v>5629.8399999999001</v>
      </c>
    </row>
    <row r="85" spans="1:8" s="2" customFormat="1" ht="12.75" customHeight="1">
      <c r="A85" s="4"/>
      <c r="B85" s="18" t="s">
        <v>18</v>
      </c>
      <c r="C85" s="38" t="s">
        <v>120</v>
      </c>
      <c r="D85" s="23"/>
      <c r="E85" s="40"/>
      <c r="F85" s="28"/>
      <c r="G85" s="22" t="s">
        <v>22</v>
      </c>
      <c r="H85" s="22" t="s">
        <v>22</v>
      </c>
    </row>
    <row r="86" spans="1:8" s="2" customFormat="1" ht="12.75" customHeight="1">
      <c r="A86" s="4"/>
      <c r="B86" s="18" t="s">
        <v>31</v>
      </c>
      <c r="C86" s="19" t="s">
        <v>121</v>
      </c>
      <c r="D86" s="61"/>
      <c r="E86" s="62"/>
      <c r="F86" s="18"/>
      <c r="G86" s="22">
        <f>SUM(G87,G88)</f>
        <v>0</v>
      </c>
      <c r="H86" s="22">
        <f>SUM(H87,H88)</f>
        <v>0</v>
      </c>
    </row>
    <row r="87" spans="1:8" s="2" customFormat="1" ht="12.75" customHeight="1">
      <c r="A87" s="4"/>
      <c r="B87" s="16" t="s">
        <v>33</v>
      </c>
      <c r="C87" s="23"/>
      <c r="D87" s="24" t="s">
        <v>122</v>
      </c>
      <c r="E87" s="27"/>
      <c r="F87" s="18"/>
      <c r="G87" s="22" t="s">
        <v>22</v>
      </c>
      <c r="H87" s="22" t="s">
        <v>22</v>
      </c>
    </row>
    <row r="88" spans="1:8" s="2" customFormat="1" ht="12.75" customHeight="1">
      <c r="A88" s="4"/>
      <c r="B88" s="16" t="s">
        <v>35</v>
      </c>
      <c r="C88" s="23"/>
      <c r="D88" s="24" t="s">
        <v>123</v>
      </c>
      <c r="E88" s="27"/>
      <c r="F88" s="18"/>
      <c r="G88" s="22" t="s">
        <v>22</v>
      </c>
      <c r="H88" s="22" t="s">
        <v>22</v>
      </c>
    </row>
    <row r="89" spans="1:8" s="2" customFormat="1" ht="12.75" customHeight="1">
      <c r="A89" s="4"/>
      <c r="B89" s="44" t="s">
        <v>51</v>
      </c>
      <c r="C89" s="56" t="s">
        <v>124</v>
      </c>
      <c r="D89" s="56"/>
      <c r="E89" s="49"/>
      <c r="F89" s="18"/>
      <c r="G89" s="22" t="s">
        <v>22</v>
      </c>
      <c r="H89" s="22" t="s">
        <v>22</v>
      </c>
    </row>
    <row r="90" spans="1:8" s="2" customFormat="1" ht="12.75" customHeight="1">
      <c r="A90" s="4"/>
      <c r="B90" s="31" t="s">
        <v>53</v>
      </c>
      <c r="C90" s="32" t="s">
        <v>125</v>
      </c>
      <c r="D90" s="33"/>
      <c r="E90" s="34"/>
      <c r="F90" s="18"/>
      <c r="G90" s="22">
        <f>SUM(G91:G92)</f>
        <v>6256.7399999999107</v>
      </c>
      <c r="H90" s="22">
        <f>SUM(H91:H92)</f>
        <v>5629.8399999999001</v>
      </c>
    </row>
    <row r="91" spans="1:8" s="2" customFormat="1" ht="12.75" customHeight="1">
      <c r="A91" s="4"/>
      <c r="B91" s="16" t="s">
        <v>126</v>
      </c>
      <c r="C91" s="14"/>
      <c r="D91" s="24" t="s">
        <v>127</v>
      </c>
      <c r="E91" s="82"/>
      <c r="F91" s="28"/>
      <c r="G91" s="22">
        <v>626.89999999991005</v>
      </c>
      <c r="H91" s="22">
        <v>-6617.8400000001002</v>
      </c>
    </row>
    <row r="92" spans="1:8" s="2" customFormat="1" ht="12.75" customHeight="1">
      <c r="A92" s="4"/>
      <c r="B92" s="16" t="s">
        <v>128</v>
      </c>
      <c r="C92" s="14"/>
      <c r="D92" s="24" t="s">
        <v>129</v>
      </c>
      <c r="E92" s="82"/>
      <c r="F92" s="28"/>
      <c r="G92" s="22">
        <v>5629.84</v>
      </c>
      <c r="H92" s="22">
        <v>12247.68</v>
      </c>
    </row>
    <row r="93" spans="1:8" s="2" customFormat="1" ht="12.75" customHeight="1">
      <c r="A93" s="4"/>
      <c r="B93" s="11" t="s">
        <v>130</v>
      </c>
      <c r="C93" s="79" t="s">
        <v>131</v>
      </c>
      <c r="D93" s="81"/>
      <c r="E93" s="81"/>
      <c r="F93" s="28"/>
      <c r="G93" s="17"/>
      <c r="H93" s="17"/>
    </row>
    <row r="94" spans="1:8" s="2" customFormat="1" ht="25.5" customHeight="1">
      <c r="A94" s="4"/>
      <c r="B94" s="11"/>
      <c r="C94" s="157" t="s">
        <v>132</v>
      </c>
      <c r="D94" s="153"/>
      <c r="E94" s="154"/>
      <c r="F94" s="18"/>
      <c r="G94" s="83">
        <f>SUM(G59,G64,G84,G93)</f>
        <v>582069.95999999985</v>
      </c>
      <c r="H94" s="83">
        <f>SUM(H59,H64,H84,H93)</f>
        <v>422752.80999999988</v>
      </c>
    </row>
    <row r="95" spans="1:8" s="2" customFormat="1">
      <c r="A95" s="4"/>
      <c r="B95" s="84"/>
      <c r="C95" s="85"/>
      <c r="D95" s="85"/>
      <c r="E95" s="85"/>
      <c r="F95" s="85"/>
      <c r="G95" s="3"/>
      <c r="H95" s="3"/>
    </row>
    <row r="96" spans="1:8" s="2" customFormat="1" ht="12.75" customHeight="1">
      <c r="A96" s="4"/>
      <c r="B96" s="158" t="s">
        <v>139</v>
      </c>
      <c r="C96" s="158"/>
      <c r="D96" s="158"/>
      <c r="E96" s="158"/>
      <c r="F96" s="86"/>
      <c r="G96" s="159" t="s">
        <v>133</v>
      </c>
      <c r="H96" s="159"/>
    </row>
    <row r="97" spans="1:8" s="2" customFormat="1" ht="12.75" customHeight="1">
      <c r="A97" s="4"/>
      <c r="B97" s="160" t="s">
        <v>134</v>
      </c>
      <c r="C97" s="160"/>
      <c r="D97" s="160"/>
      <c r="E97" s="160"/>
      <c r="F97" s="3" t="s">
        <v>135</v>
      </c>
      <c r="G97" s="135" t="s">
        <v>136</v>
      </c>
      <c r="H97" s="135"/>
    </row>
    <row r="98" spans="1:8" s="2" customFormat="1">
      <c r="A98" s="4"/>
      <c r="B98" s="9"/>
      <c r="C98" s="9"/>
      <c r="D98" s="9"/>
      <c r="E98" s="9"/>
      <c r="F98" s="9"/>
      <c r="G98" s="9"/>
      <c r="H98" s="9"/>
    </row>
    <row r="99" spans="1:8" s="2" customFormat="1" ht="12.75" customHeight="1">
      <c r="A99" s="4"/>
      <c r="B99" s="161" t="s">
        <v>141</v>
      </c>
      <c r="C99" s="161"/>
      <c r="D99" s="161"/>
      <c r="E99" s="161"/>
      <c r="F99" s="156" t="s">
        <v>140</v>
      </c>
      <c r="G99" s="156"/>
      <c r="H99" s="156"/>
    </row>
    <row r="100" spans="1:8" s="2" customFormat="1" ht="12.75" customHeight="1">
      <c r="A100" s="4"/>
      <c r="B100" s="155" t="s">
        <v>137</v>
      </c>
      <c r="C100" s="155"/>
      <c r="D100" s="155"/>
      <c r="E100" s="155"/>
      <c r="F100" s="65" t="s">
        <v>135</v>
      </c>
      <c r="G100" s="144" t="s">
        <v>136</v>
      </c>
      <c r="H100" s="144"/>
    </row>
    <row r="101" spans="1:8" s="2" customFormat="1">
      <c r="A101" s="4"/>
      <c r="F101" s="3"/>
    </row>
    <row r="102" spans="1:8" s="2" customFormat="1">
      <c r="A102" s="4"/>
      <c r="F102" s="3"/>
    </row>
    <row r="103" spans="1:8" s="2" customFormat="1">
      <c r="A103" s="4"/>
      <c r="F103" s="3"/>
    </row>
    <row r="104" spans="1:8" s="2" customFormat="1">
      <c r="A104" s="4"/>
      <c r="F104" s="3"/>
    </row>
    <row r="105" spans="1:8" s="2" customFormat="1">
      <c r="A105" s="4"/>
      <c r="F105" s="3"/>
    </row>
    <row r="106" spans="1:8" s="2" customFormat="1">
      <c r="A106" s="4"/>
      <c r="F106" s="3"/>
    </row>
    <row r="107" spans="1:8" s="2" customFormat="1">
      <c r="A107" s="4"/>
      <c r="F107" s="3"/>
    </row>
    <row r="108" spans="1:8" s="2" customFormat="1">
      <c r="A108" s="4"/>
      <c r="F108" s="3"/>
    </row>
    <row r="109" spans="1:8" s="2" customFormat="1">
      <c r="A109" s="4"/>
      <c r="F109" s="3"/>
    </row>
    <row r="110" spans="1:8" s="2" customFormat="1">
      <c r="A110" s="4"/>
      <c r="F110" s="3"/>
    </row>
    <row r="111" spans="1:8" s="2" customFormat="1">
      <c r="A111" s="4"/>
      <c r="F111" s="3"/>
    </row>
    <row r="112" spans="1:8" s="2" customFormat="1">
      <c r="A112" s="4"/>
      <c r="F112" s="3"/>
    </row>
    <row r="113" spans="1:6" s="2" customFormat="1">
      <c r="A113" s="4"/>
      <c r="F113" s="3"/>
    </row>
    <row r="114" spans="1:6" s="2" customFormat="1">
      <c r="A114" s="4"/>
      <c r="F114" s="3"/>
    </row>
    <row r="115" spans="1:6" s="2" customFormat="1">
      <c r="A115" s="4"/>
      <c r="F115" s="3"/>
    </row>
    <row r="116" spans="1:6" s="2" customFormat="1">
      <c r="A116" s="4"/>
      <c r="F116" s="3"/>
    </row>
    <row r="117" spans="1:6" s="2" customFormat="1">
      <c r="A117" s="4"/>
      <c r="F117" s="3"/>
    </row>
    <row r="118" spans="1:6" s="2" customFormat="1">
      <c r="A118" s="4"/>
      <c r="F118" s="3"/>
    </row>
    <row r="119" spans="1:6" s="2" customFormat="1">
      <c r="A119" s="87"/>
      <c r="F119" s="3"/>
    </row>
  </sheetData>
  <mergeCells count="27">
    <mergeCell ref="B100:E100"/>
    <mergeCell ref="G100:H100"/>
    <mergeCell ref="F99:H99"/>
    <mergeCell ref="C94:E94"/>
    <mergeCell ref="B96:E96"/>
    <mergeCell ref="G96:H96"/>
    <mergeCell ref="B97:E97"/>
    <mergeCell ref="G97:H97"/>
    <mergeCell ref="B99:E99"/>
    <mergeCell ref="C62:E62"/>
    <mergeCell ref="B9:H9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B8:H8"/>
    <mergeCell ref="B1:H1"/>
    <mergeCell ref="F2:H2"/>
    <mergeCell ref="F3:H3"/>
    <mergeCell ref="B5:H6"/>
    <mergeCell ref="B7:H7"/>
  </mergeCells>
  <printOptions horizontalCentered="1"/>
  <pageMargins left="0.35433070866141736" right="0.15748031496062992" top="0.6692913385826772" bottom="0.23622047244094491" header="0.31496062992125984" footer="0.11811023622047245"/>
  <pageSetup paperSize="9" scale="88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67"/>
  <sheetViews>
    <sheetView workbookViewId="0">
      <selection activeCell="A20" sqref="A20:XFD20"/>
    </sheetView>
  </sheetViews>
  <sheetFormatPr defaultRowHeight="12.75"/>
  <cols>
    <col min="1" max="1" width="3.140625" style="88" customWidth="1"/>
    <col min="2" max="2" width="8" style="88" customWidth="1"/>
    <col min="3" max="3" width="1.5703125" style="88" hidden="1" customWidth="1"/>
    <col min="4" max="4" width="30.140625" style="88" customWidth="1"/>
    <col min="5" max="5" width="18.28515625" style="88" customWidth="1"/>
    <col min="6" max="6" width="9.140625" style="88" hidden="1" customWidth="1"/>
    <col min="7" max="7" width="11.7109375" style="88" customWidth="1"/>
    <col min="8" max="8" width="13.140625" style="88" customWidth="1"/>
    <col min="9" max="9" width="14.7109375" style="88" customWidth="1"/>
    <col min="10" max="10" width="15.85546875" style="88" customWidth="1"/>
    <col min="11" max="16384" width="9.140625" style="88"/>
  </cols>
  <sheetData>
    <row r="1" spans="2:10" ht="30" customHeight="1">
      <c r="B1" s="197" t="s">
        <v>0</v>
      </c>
      <c r="C1" s="197"/>
      <c r="D1" s="197"/>
      <c r="E1" s="197"/>
      <c r="F1" s="197"/>
      <c r="G1" s="197"/>
      <c r="H1" s="197"/>
      <c r="I1" s="197"/>
      <c r="J1" s="197"/>
    </row>
    <row r="2" spans="2:10" ht="15.75" customHeight="1">
      <c r="E2" s="89"/>
      <c r="H2" s="90" t="s">
        <v>142</v>
      </c>
      <c r="I2" s="91"/>
      <c r="J2" s="91"/>
    </row>
    <row r="3" spans="2:10" ht="15.75" customHeight="1">
      <c r="H3" s="90" t="s">
        <v>2</v>
      </c>
      <c r="I3" s="91"/>
      <c r="J3" s="91"/>
    </row>
    <row r="4" spans="2:10" ht="4.5" customHeight="1"/>
    <row r="5" spans="2:10" ht="15.75" customHeight="1">
      <c r="B5" s="198" t="s">
        <v>143</v>
      </c>
      <c r="C5" s="198"/>
      <c r="D5" s="198"/>
      <c r="E5" s="198"/>
      <c r="F5" s="198"/>
      <c r="G5" s="198"/>
      <c r="H5" s="198"/>
      <c r="I5" s="198"/>
      <c r="J5" s="198"/>
    </row>
    <row r="6" spans="2:10" ht="15.75" customHeight="1">
      <c r="B6" s="199" t="s">
        <v>144</v>
      </c>
      <c r="C6" s="199"/>
      <c r="D6" s="199"/>
      <c r="E6" s="199"/>
      <c r="F6" s="199"/>
      <c r="G6" s="199"/>
      <c r="H6" s="199"/>
      <c r="I6" s="199"/>
      <c r="J6" s="199"/>
    </row>
    <row r="7" spans="2:10" ht="15.75" customHeight="1">
      <c r="B7" s="134"/>
      <c r="C7" s="134"/>
      <c r="D7" s="134"/>
      <c r="E7" s="134"/>
      <c r="F7" s="134"/>
      <c r="G7" s="134"/>
      <c r="H7" s="134"/>
      <c r="I7" s="134"/>
      <c r="J7" s="134"/>
    </row>
    <row r="8" spans="2:10" ht="15.75" customHeight="1">
      <c r="B8" s="200" t="s">
        <v>4</v>
      </c>
      <c r="C8" s="200"/>
      <c r="D8" s="200"/>
      <c r="E8" s="200"/>
      <c r="F8" s="200"/>
      <c r="G8" s="200"/>
      <c r="H8" s="200"/>
      <c r="I8" s="200"/>
      <c r="J8" s="200"/>
    </row>
    <row r="9" spans="2:10" ht="15" customHeight="1">
      <c r="B9" s="187" t="s">
        <v>145</v>
      </c>
      <c r="C9" s="187"/>
      <c r="D9" s="187"/>
      <c r="E9" s="187"/>
      <c r="F9" s="187"/>
      <c r="G9" s="187"/>
      <c r="H9" s="187"/>
      <c r="I9" s="187"/>
      <c r="J9" s="187"/>
    </row>
    <row r="10" spans="2:10" ht="15" customHeight="1">
      <c r="B10" s="196" t="s">
        <v>6</v>
      </c>
      <c r="C10" s="196"/>
      <c r="D10" s="196"/>
      <c r="E10" s="196"/>
      <c r="F10" s="196"/>
      <c r="G10" s="196"/>
      <c r="H10" s="196"/>
      <c r="I10" s="196"/>
      <c r="J10" s="196"/>
    </row>
    <row r="11" spans="2:10" ht="15" customHeight="1">
      <c r="B11" s="187" t="s">
        <v>146</v>
      </c>
      <c r="C11" s="187"/>
      <c r="D11" s="187"/>
      <c r="E11" s="187"/>
      <c r="F11" s="187"/>
      <c r="G11" s="187"/>
      <c r="H11" s="187"/>
      <c r="I11" s="187"/>
      <c r="J11" s="187"/>
    </row>
    <row r="12" spans="2:10" ht="15" customHeight="1">
      <c r="B12" s="188" t="s">
        <v>147</v>
      </c>
      <c r="C12" s="188"/>
      <c r="D12" s="188"/>
      <c r="E12" s="188"/>
      <c r="F12" s="188"/>
      <c r="G12" s="188"/>
      <c r="H12" s="188"/>
      <c r="I12" s="188"/>
      <c r="J12" s="188"/>
    </row>
    <row r="13" spans="2:10" ht="12" customHeight="1">
      <c r="B13" s="189"/>
      <c r="C13" s="189"/>
      <c r="D13" s="189"/>
      <c r="E13" s="189"/>
      <c r="F13" s="189"/>
      <c r="G13" s="189"/>
      <c r="H13" s="189"/>
      <c r="I13" s="189"/>
      <c r="J13" s="189"/>
    </row>
    <row r="14" spans="2:10" ht="15" customHeight="1">
      <c r="B14" s="190" t="s">
        <v>148</v>
      </c>
      <c r="C14" s="190"/>
      <c r="D14" s="190"/>
      <c r="E14" s="190"/>
      <c r="F14" s="190"/>
      <c r="G14" s="190"/>
      <c r="H14" s="190"/>
      <c r="I14" s="190"/>
      <c r="J14" s="190"/>
    </row>
    <row r="15" spans="2:10" ht="9.75" customHeight="1">
      <c r="B15" s="188"/>
      <c r="C15" s="188"/>
      <c r="D15" s="188"/>
      <c r="E15" s="188"/>
      <c r="F15" s="188"/>
      <c r="G15" s="188"/>
      <c r="H15" s="188"/>
      <c r="I15" s="188"/>
      <c r="J15" s="188"/>
    </row>
    <row r="16" spans="2:10" ht="15" customHeight="1">
      <c r="B16" s="190" t="s">
        <v>9</v>
      </c>
      <c r="C16" s="190"/>
      <c r="D16" s="190"/>
      <c r="E16" s="190"/>
      <c r="F16" s="190"/>
      <c r="G16" s="190"/>
      <c r="H16" s="190"/>
      <c r="I16" s="190"/>
      <c r="J16" s="190"/>
    </row>
    <row r="17" spans="2:10" ht="9.75" customHeight="1">
      <c r="B17" s="92"/>
      <c r="C17" s="93"/>
      <c r="D17" s="93"/>
      <c r="E17" s="93"/>
      <c r="F17" s="93"/>
      <c r="G17" s="93"/>
      <c r="H17" s="93"/>
      <c r="I17" s="93"/>
      <c r="J17" s="93"/>
    </row>
    <row r="18" spans="2:10" ht="15" customHeight="1">
      <c r="B18" s="191" t="s">
        <v>280</v>
      </c>
      <c r="C18" s="191"/>
      <c r="D18" s="191"/>
      <c r="E18" s="191"/>
      <c r="F18" s="191"/>
      <c r="G18" s="191"/>
      <c r="H18" s="191"/>
      <c r="I18" s="191"/>
      <c r="J18" s="191"/>
    </row>
    <row r="19" spans="2:10" ht="15" customHeight="1">
      <c r="B19" s="188" t="s">
        <v>10</v>
      </c>
      <c r="C19" s="188"/>
      <c r="D19" s="188"/>
      <c r="E19" s="188"/>
      <c r="F19" s="188"/>
      <c r="G19" s="188"/>
      <c r="H19" s="188"/>
      <c r="I19" s="188"/>
      <c r="J19" s="188"/>
    </row>
    <row r="20" spans="2:10" ht="15" customHeight="1">
      <c r="B20" s="133"/>
      <c r="C20" s="133"/>
      <c r="D20" s="133"/>
      <c r="E20" s="133"/>
      <c r="F20" s="133"/>
      <c r="G20" s="133"/>
      <c r="H20" s="133"/>
      <c r="I20" s="133"/>
      <c r="J20" s="133"/>
    </row>
    <row r="21" spans="2:10" ht="15" customHeight="1">
      <c r="B21" s="133"/>
      <c r="C21" s="133"/>
      <c r="D21" s="133"/>
      <c r="E21" s="133"/>
      <c r="F21" s="133"/>
      <c r="G21" s="133"/>
      <c r="H21" s="133"/>
      <c r="I21" s="133"/>
      <c r="J21" s="133"/>
    </row>
    <row r="22" spans="2:10" s="93" customFormat="1" ht="15" customHeight="1">
      <c r="B22" s="192" t="s">
        <v>149</v>
      </c>
      <c r="C22" s="192"/>
      <c r="D22" s="192"/>
      <c r="E22" s="192"/>
      <c r="F22" s="192"/>
      <c r="G22" s="192"/>
      <c r="H22" s="192"/>
      <c r="I22" s="192"/>
      <c r="J22" s="192"/>
    </row>
    <row r="23" spans="2:10" s="95" customFormat="1" ht="50.1" customHeight="1">
      <c r="B23" s="193" t="s">
        <v>11</v>
      </c>
      <c r="C23" s="194"/>
      <c r="D23" s="193" t="s">
        <v>12</v>
      </c>
      <c r="E23" s="195"/>
      <c r="F23" s="195"/>
      <c r="G23" s="194"/>
      <c r="H23" s="94" t="s">
        <v>150</v>
      </c>
      <c r="I23" s="94" t="s">
        <v>151</v>
      </c>
      <c r="J23" s="94" t="s">
        <v>152</v>
      </c>
    </row>
    <row r="24" spans="2:10" ht="15.75" customHeight="1">
      <c r="B24" s="96" t="s">
        <v>16</v>
      </c>
      <c r="C24" s="97" t="s">
        <v>153</v>
      </c>
      <c r="D24" s="178" t="s">
        <v>153</v>
      </c>
      <c r="E24" s="179"/>
      <c r="F24" s="179"/>
      <c r="G24" s="180"/>
      <c r="H24" s="98"/>
      <c r="I24" s="99">
        <f>SUM(I25,I30,I31)</f>
        <v>1051471.42</v>
      </c>
      <c r="J24" s="99">
        <f>SUM(J25,J30,J31)</f>
        <v>974635.60000000009</v>
      </c>
    </row>
    <row r="25" spans="2:10" ht="15.75" customHeight="1">
      <c r="B25" s="100" t="s">
        <v>18</v>
      </c>
      <c r="C25" s="101" t="s">
        <v>154</v>
      </c>
      <c r="D25" s="184" t="s">
        <v>154</v>
      </c>
      <c r="E25" s="185"/>
      <c r="F25" s="185"/>
      <c r="G25" s="186"/>
      <c r="H25" s="102"/>
      <c r="I25" s="103">
        <f>SUM(I26:I29)</f>
        <v>1041211.54</v>
      </c>
      <c r="J25" s="103">
        <f>SUM(J26:J29)</f>
        <v>933463.8</v>
      </c>
    </row>
    <row r="26" spans="2:10" ht="15.75" customHeight="1">
      <c r="B26" s="100" t="s">
        <v>155</v>
      </c>
      <c r="C26" s="101" t="s">
        <v>86</v>
      </c>
      <c r="D26" s="184" t="s">
        <v>86</v>
      </c>
      <c r="E26" s="185"/>
      <c r="F26" s="185"/>
      <c r="G26" s="186"/>
      <c r="H26" s="102"/>
      <c r="I26" s="104">
        <v>406859.18</v>
      </c>
      <c r="J26" s="104">
        <v>377865.71</v>
      </c>
    </row>
    <row r="27" spans="2:10" ht="15.75" customHeight="1">
      <c r="B27" s="100" t="s">
        <v>156</v>
      </c>
      <c r="C27" s="105" t="s">
        <v>157</v>
      </c>
      <c r="D27" s="181" t="s">
        <v>157</v>
      </c>
      <c r="E27" s="182"/>
      <c r="F27" s="182"/>
      <c r="G27" s="183"/>
      <c r="H27" s="102"/>
      <c r="I27" s="104">
        <v>628435.56000000006</v>
      </c>
      <c r="J27" s="104">
        <v>552323.81000000006</v>
      </c>
    </row>
    <row r="28" spans="2:10" ht="15.75" customHeight="1">
      <c r="B28" s="100" t="s">
        <v>158</v>
      </c>
      <c r="C28" s="101" t="s">
        <v>159</v>
      </c>
      <c r="D28" s="181" t="s">
        <v>159</v>
      </c>
      <c r="E28" s="182"/>
      <c r="F28" s="182"/>
      <c r="G28" s="183"/>
      <c r="H28" s="102"/>
      <c r="I28" s="104">
        <v>0</v>
      </c>
      <c r="J28" s="104">
        <v>194.22</v>
      </c>
    </row>
    <row r="29" spans="2:10" ht="15.75" customHeight="1">
      <c r="B29" s="100" t="s">
        <v>160</v>
      </c>
      <c r="C29" s="105" t="s">
        <v>161</v>
      </c>
      <c r="D29" s="181" t="s">
        <v>161</v>
      </c>
      <c r="E29" s="182"/>
      <c r="F29" s="182"/>
      <c r="G29" s="183"/>
      <c r="H29" s="102"/>
      <c r="I29" s="104">
        <v>5916.8</v>
      </c>
      <c r="J29" s="104">
        <v>3080.06</v>
      </c>
    </row>
    <row r="30" spans="2:10" ht="15.75" customHeight="1">
      <c r="B30" s="100" t="s">
        <v>31</v>
      </c>
      <c r="C30" s="101" t="s">
        <v>162</v>
      </c>
      <c r="D30" s="181" t="s">
        <v>162</v>
      </c>
      <c r="E30" s="182"/>
      <c r="F30" s="182"/>
      <c r="G30" s="183"/>
      <c r="H30" s="102"/>
      <c r="I30" s="103"/>
      <c r="J30" s="106"/>
    </row>
    <row r="31" spans="2:10" ht="15.75" customHeight="1">
      <c r="B31" s="100" t="s">
        <v>51</v>
      </c>
      <c r="C31" s="101" t="s">
        <v>163</v>
      </c>
      <c r="D31" s="181" t="s">
        <v>163</v>
      </c>
      <c r="E31" s="182"/>
      <c r="F31" s="182"/>
      <c r="G31" s="183"/>
      <c r="H31" s="102" t="s">
        <v>277</v>
      </c>
      <c r="I31" s="103">
        <f>SUM(I32)+SUM(I33)</f>
        <v>10259.879999999999</v>
      </c>
      <c r="J31" s="103">
        <f>SUM(J32)+SUM(J33)</f>
        <v>41171.800000000003</v>
      </c>
    </row>
    <row r="32" spans="2:10" ht="15.75" customHeight="1">
      <c r="B32" s="100" t="s">
        <v>164</v>
      </c>
      <c r="C32" s="105" t="s">
        <v>165</v>
      </c>
      <c r="D32" s="181" t="s">
        <v>165</v>
      </c>
      <c r="E32" s="182"/>
      <c r="F32" s="182"/>
      <c r="G32" s="183"/>
      <c r="H32" s="102"/>
      <c r="I32" s="104">
        <v>10259.879999999999</v>
      </c>
      <c r="J32" s="104">
        <v>41171.800000000003</v>
      </c>
    </row>
    <row r="33" spans="2:10" ht="15.75" customHeight="1">
      <c r="B33" s="100" t="s">
        <v>166</v>
      </c>
      <c r="C33" s="105" t="s">
        <v>167</v>
      </c>
      <c r="D33" s="181" t="s">
        <v>167</v>
      </c>
      <c r="E33" s="182"/>
      <c r="F33" s="182"/>
      <c r="G33" s="183"/>
      <c r="H33" s="102"/>
      <c r="I33" s="104" t="s">
        <v>22</v>
      </c>
      <c r="J33" s="104" t="s">
        <v>22</v>
      </c>
    </row>
    <row r="34" spans="2:10" ht="15.75" customHeight="1">
      <c r="B34" s="96" t="s">
        <v>57</v>
      </c>
      <c r="C34" s="97" t="s">
        <v>168</v>
      </c>
      <c r="D34" s="178" t="s">
        <v>168</v>
      </c>
      <c r="E34" s="179"/>
      <c r="F34" s="179"/>
      <c r="G34" s="180"/>
      <c r="H34" s="132" t="s">
        <v>278</v>
      </c>
      <c r="I34" s="99">
        <f>SUM(I35:I48)</f>
        <v>1050844.52</v>
      </c>
      <c r="J34" s="99">
        <f>SUM(J35:J48)</f>
        <v>979332.53999999992</v>
      </c>
    </row>
    <row r="35" spans="2:10" ht="15.75" customHeight="1">
      <c r="B35" s="100" t="s">
        <v>18</v>
      </c>
      <c r="C35" s="101" t="s">
        <v>169</v>
      </c>
      <c r="D35" s="181" t="s">
        <v>170</v>
      </c>
      <c r="E35" s="182"/>
      <c r="F35" s="182"/>
      <c r="G35" s="183"/>
      <c r="H35" s="102"/>
      <c r="I35" s="104">
        <v>964697.08</v>
      </c>
      <c r="J35" s="104">
        <v>858021.11</v>
      </c>
    </row>
    <row r="36" spans="2:10" ht="15.75" customHeight="1">
      <c r="B36" s="100" t="s">
        <v>31</v>
      </c>
      <c r="C36" s="101" t="s">
        <v>171</v>
      </c>
      <c r="D36" s="181" t="s">
        <v>172</v>
      </c>
      <c r="E36" s="182"/>
      <c r="F36" s="182"/>
      <c r="G36" s="183"/>
      <c r="H36" s="102"/>
      <c r="I36" s="104">
        <v>20259.599999999999</v>
      </c>
      <c r="J36" s="104">
        <v>18620.900000000001</v>
      </c>
    </row>
    <row r="37" spans="2:10" ht="15.75" customHeight="1">
      <c r="B37" s="100" t="s">
        <v>51</v>
      </c>
      <c r="C37" s="101" t="s">
        <v>173</v>
      </c>
      <c r="D37" s="181" t="s">
        <v>174</v>
      </c>
      <c r="E37" s="182"/>
      <c r="F37" s="182"/>
      <c r="G37" s="183"/>
      <c r="H37" s="102"/>
      <c r="I37" s="104">
        <v>-902.01</v>
      </c>
      <c r="J37" s="104">
        <v>25443.35</v>
      </c>
    </row>
    <row r="38" spans="2:10" ht="15.75" customHeight="1">
      <c r="B38" s="100" t="s">
        <v>53</v>
      </c>
      <c r="C38" s="101" t="s">
        <v>175</v>
      </c>
      <c r="D38" s="184" t="s">
        <v>176</v>
      </c>
      <c r="E38" s="185"/>
      <c r="F38" s="185"/>
      <c r="G38" s="186"/>
      <c r="H38" s="102"/>
      <c r="I38" s="104">
        <v>50.98</v>
      </c>
      <c r="J38" s="104">
        <v>65.62</v>
      </c>
    </row>
    <row r="39" spans="2:10" ht="15.75" customHeight="1">
      <c r="B39" s="100" t="s">
        <v>55</v>
      </c>
      <c r="C39" s="101" t="s">
        <v>177</v>
      </c>
      <c r="D39" s="184" t="s">
        <v>178</v>
      </c>
      <c r="E39" s="185"/>
      <c r="F39" s="185"/>
      <c r="G39" s="186"/>
      <c r="H39" s="102"/>
      <c r="I39" s="104" t="s">
        <v>22</v>
      </c>
      <c r="J39" s="104" t="s">
        <v>22</v>
      </c>
    </row>
    <row r="40" spans="2:10" ht="15.75" customHeight="1">
      <c r="B40" s="100" t="s">
        <v>179</v>
      </c>
      <c r="C40" s="101" t="s">
        <v>180</v>
      </c>
      <c r="D40" s="184" t="s">
        <v>181</v>
      </c>
      <c r="E40" s="185"/>
      <c r="F40" s="185"/>
      <c r="G40" s="186"/>
      <c r="H40" s="102"/>
      <c r="I40" s="104">
        <v>206.16</v>
      </c>
      <c r="J40" s="104">
        <v>1212.04</v>
      </c>
    </row>
    <row r="41" spans="2:10" ht="15.75" customHeight="1">
      <c r="B41" s="100" t="s">
        <v>182</v>
      </c>
      <c r="C41" s="101" t="s">
        <v>183</v>
      </c>
      <c r="D41" s="184" t="s">
        <v>184</v>
      </c>
      <c r="E41" s="185"/>
      <c r="F41" s="185"/>
      <c r="G41" s="186"/>
      <c r="H41" s="102"/>
      <c r="I41" s="104">
        <v>18281.27</v>
      </c>
      <c r="J41" s="104">
        <v>653.20000000000005</v>
      </c>
    </row>
    <row r="42" spans="2:10" ht="15.75" customHeight="1">
      <c r="B42" s="100" t="s">
        <v>185</v>
      </c>
      <c r="C42" s="101" t="s">
        <v>186</v>
      </c>
      <c r="D42" s="181" t="s">
        <v>186</v>
      </c>
      <c r="E42" s="182"/>
      <c r="F42" s="182"/>
      <c r="G42" s="183"/>
      <c r="H42" s="102"/>
      <c r="I42" s="104" t="s">
        <v>22</v>
      </c>
      <c r="J42" s="104" t="s">
        <v>22</v>
      </c>
    </row>
    <row r="43" spans="2:10" ht="15.75" customHeight="1">
      <c r="B43" s="100" t="s">
        <v>187</v>
      </c>
      <c r="C43" s="101" t="s">
        <v>188</v>
      </c>
      <c r="D43" s="184" t="s">
        <v>188</v>
      </c>
      <c r="E43" s="185"/>
      <c r="F43" s="185"/>
      <c r="G43" s="186"/>
      <c r="H43" s="102"/>
      <c r="I43" s="104">
        <v>39108.1</v>
      </c>
      <c r="J43" s="104">
        <v>68447.850000000006</v>
      </c>
    </row>
    <row r="44" spans="2:10" ht="15.75" customHeight="1">
      <c r="B44" s="100" t="s">
        <v>189</v>
      </c>
      <c r="C44" s="101" t="s">
        <v>190</v>
      </c>
      <c r="D44" s="181" t="s">
        <v>191</v>
      </c>
      <c r="E44" s="182"/>
      <c r="F44" s="182"/>
      <c r="G44" s="183"/>
      <c r="H44" s="102"/>
      <c r="I44" s="104" t="s">
        <v>22</v>
      </c>
      <c r="J44" s="104" t="s">
        <v>22</v>
      </c>
    </row>
    <row r="45" spans="2:10" ht="15.75" customHeight="1">
      <c r="B45" s="100" t="s">
        <v>192</v>
      </c>
      <c r="C45" s="101" t="s">
        <v>193</v>
      </c>
      <c r="D45" s="181" t="s">
        <v>194</v>
      </c>
      <c r="E45" s="182"/>
      <c r="F45" s="182"/>
      <c r="G45" s="183"/>
      <c r="H45" s="102"/>
      <c r="I45" s="104" t="s">
        <v>22</v>
      </c>
      <c r="J45" s="104" t="s">
        <v>22</v>
      </c>
    </row>
    <row r="46" spans="2:10" ht="15.75" customHeight="1">
      <c r="B46" s="100" t="s">
        <v>195</v>
      </c>
      <c r="C46" s="101" t="s">
        <v>196</v>
      </c>
      <c r="D46" s="181" t="s">
        <v>197</v>
      </c>
      <c r="E46" s="182"/>
      <c r="F46" s="182"/>
      <c r="G46" s="183"/>
      <c r="H46" s="102"/>
      <c r="I46" s="104" t="s">
        <v>22</v>
      </c>
      <c r="J46" s="104" t="s">
        <v>22</v>
      </c>
    </row>
    <row r="47" spans="2:10" ht="15.75" customHeight="1">
      <c r="B47" s="100" t="s">
        <v>198</v>
      </c>
      <c r="C47" s="101" t="s">
        <v>199</v>
      </c>
      <c r="D47" s="181" t="s">
        <v>200</v>
      </c>
      <c r="E47" s="182"/>
      <c r="F47" s="182"/>
      <c r="G47" s="183"/>
      <c r="H47" s="102"/>
      <c r="I47" s="104">
        <v>9143.34</v>
      </c>
      <c r="J47" s="104">
        <v>6868.47</v>
      </c>
    </row>
    <row r="48" spans="2:10" ht="15.75" customHeight="1">
      <c r="B48" s="100" t="s">
        <v>201</v>
      </c>
      <c r="C48" s="101" t="s">
        <v>202</v>
      </c>
      <c r="D48" s="164" t="s">
        <v>203</v>
      </c>
      <c r="E48" s="165"/>
      <c r="F48" s="165"/>
      <c r="G48" s="166"/>
      <c r="H48" s="102"/>
      <c r="I48" s="104">
        <v>0</v>
      </c>
      <c r="J48" s="104">
        <v>0</v>
      </c>
    </row>
    <row r="49" spans="2:10" ht="15.75" customHeight="1">
      <c r="B49" s="97" t="s">
        <v>59</v>
      </c>
      <c r="C49" s="107" t="s">
        <v>204</v>
      </c>
      <c r="D49" s="169" t="s">
        <v>204</v>
      </c>
      <c r="E49" s="170"/>
      <c r="F49" s="170"/>
      <c r="G49" s="171"/>
      <c r="H49" s="98"/>
      <c r="I49" s="99">
        <f>I24-I34</f>
        <v>626.89999999990687</v>
      </c>
      <c r="J49" s="99">
        <f>J24-J34</f>
        <v>-4696.9399999998277</v>
      </c>
    </row>
    <row r="50" spans="2:10" ht="15.75" customHeight="1">
      <c r="B50" s="97" t="s">
        <v>84</v>
      </c>
      <c r="C50" s="97" t="s">
        <v>205</v>
      </c>
      <c r="D50" s="172" t="s">
        <v>205</v>
      </c>
      <c r="E50" s="173"/>
      <c r="F50" s="173"/>
      <c r="G50" s="174"/>
      <c r="H50" s="108"/>
      <c r="I50" s="99">
        <f>IF(TYPE(I51)=1,I51,0)+IF(TYPE(I52)=1,I52,0)-IF(TYPE(I53)=1,I53,0)</f>
        <v>0</v>
      </c>
      <c r="J50" s="99">
        <f>IF(TYPE(J51)=1,J51,0)+IF(TYPE(J52)=1,J52,0)-IF(TYPE(J53)=1,J53,0)</f>
        <v>149.65</v>
      </c>
    </row>
    <row r="51" spans="2:10" ht="15.75" customHeight="1">
      <c r="B51" s="105" t="s">
        <v>206</v>
      </c>
      <c r="C51" s="101" t="s">
        <v>207</v>
      </c>
      <c r="D51" s="164" t="s">
        <v>208</v>
      </c>
      <c r="E51" s="165"/>
      <c r="F51" s="165"/>
      <c r="G51" s="166"/>
      <c r="H51" s="109"/>
      <c r="I51" s="103">
        <v>860.18</v>
      </c>
      <c r="J51" s="104">
        <v>149.65</v>
      </c>
    </row>
    <row r="52" spans="2:10" ht="15.75" customHeight="1">
      <c r="B52" s="105" t="s">
        <v>31</v>
      </c>
      <c r="C52" s="101" t="s">
        <v>209</v>
      </c>
      <c r="D52" s="164" t="s">
        <v>209</v>
      </c>
      <c r="E52" s="165"/>
      <c r="F52" s="165"/>
      <c r="G52" s="166"/>
      <c r="H52" s="109"/>
      <c r="I52" s="104">
        <v>-860.18</v>
      </c>
      <c r="J52" s="104" t="s">
        <v>22</v>
      </c>
    </row>
    <row r="53" spans="2:10" ht="15.75" customHeight="1">
      <c r="B53" s="105" t="s">
        <v>210</v>
      </c>
      <c r="C53" s="101" t="s">
        <v>211</v>
      </c>
      <c r="D53" s="164" t="s">
        <v>212</v>
      </c>
      <c r="E53" s="165"/>
      <c r="F53" s="165"/>
      <c r="G53" s="166"/>
      <c r="H53" s="109"/>
      <c r="I53" s="104" t="s">
        <v>22</v>
      </c>
      <c r="J53" s="104" t="s">
        <v>22</v>
      </c>
    </row>
    <row r="54" spans="2:10" ht="15.75" customHeight="1">
      <c r="B54" s="97" t="s">
        <v>91</v>
      </c>
      <c r="C54" s="107" t="s">
        <v>213</v>
      </c>
      <c r="D54" s="169" t="s">
        <v>213</v>
      </c>
      <c r="E54" s="170"/>
      <c r="F54" s="170"/>
      <c r="G54" s="171"/>
      <c r="H54" s="108"/>
      <c r="I54" s="104">
        <v>0</v>
      </c>
      <c r="J54" s="104" t="s">
        <v>22</v>
      </c>
    </row>
    <row r="55" spans="2:10" ht="30" customHeight="1">
      <c r="B55" s="97" t="s">
        <v>118</v>
      </c>
      <c r="C55" s="107" t="s">
        <v>214</v>
      </c>
      <c r="D55" s="175" t="s">
        <v>214</v>
      </c>
      <c r="E55" s="176"/>
      <c r="F55" s="176"/>
      <c r="G55" s="177"/>
      <c r="H55" s="108"/>
      <c r="I55" s="104" t="s">
        <v>22</v>
      </c>
      <c r="J55" s="104" t="s">
        <v>22</v>
      </c>
    </row>
    <row r="56" spans="2:10" ht="15.75" customHeight="1">
      <c r="B56" s="97" t="s">
        <v>130</v>
      </c>
      <c r="C56" s="107" t="s">
        <v>215</v>
      </c>
      <c r="D56" s="169" t="s">
        <v>215</v>
      </c>
      <c r="E56" s="170"/>
      <c r="F56" s="170"/>
      <c r="G56" s="171"/>
      <c r="H56" s="108"/>
      <c r="I56" s="104" t="s">
        <v>22</v>
      </c>
      <c r="J56" s="104" t="s">
        <v>22</v>
      </c>
    </row>
    <row r="57" spans="2:10" ht="30" customHeight="1">
      <c r="B57" s="97" t="s">
        <v>216</v>
      </c>
      <c r="C57" s="97" t="s">
        <v>217</v>
      </c>
      <c r="D57" s="178" t="s">
        <v>217</v>
      </c>
      <c r="E57" s="179"/>
      <c r="F57" s="179"/>
      <c r="G57" s="180"/>
      <c r="H57" s="108"/>
      <c r="I57" s="99">
        <f>SUM(I49,I50,I54,I55,I56)</f>
        <v>626.89999999990687</v>
      </c>
      <c r="J57" s="99">
        <f>SUM(J49,J50,J54,J55,J56)</f>
        <v>-4547.2899999998281</v>
      </c>
    </row>
    <row r="58" spans="2:10" ht="15.75" customHeight="1">
      <c r="B58" s="97" t="s">
        <v>18</v>
      </c>
      <c r="C58" s="97" t="s">
        <v>218</v>
      </c>
      <c r="D58" s="172" t="s">
        <v>218</v>
      </c>
      <c r="E58" s="173"/>
      <c r="F58" s="173"/>
      <c r="G58" s="174"/>
      <c r="H58" s="108"/>
      <c r="I58" s="104" t="s">
        <v>22</v>
      </c>
      <c r="J58" s="104" t="s">
        <v>22</v>
      </c>
    </row>
    <row r="59" spans="2:10" ht="15.75" customHeight="1">
      <c r="B59" s="97" t="s">
        <v>219</v>
      </c>
      <c r="C59" s="107" t="s">
        <v>220</v>
      </c>
      <c r="D59" s="169" t="s">
        <v>220</v>
      </c>
      <c r="E59" s="170"/>
      <c r="F59" s="170"/>
      <c r="G59" s="171"/>
      <c r="H59" s="108"/>
      <c r="I59" s="99">
        <f>SUM(I57,I58)</f>
        <v>626.89999999990687</v>
      </c>
      <c r="J59" s="99">
        <f>SUM(J57,J58)</f>
        <v>-4547.2899999998281</v>
      </c>
    </row>
    <row r="60" spans="2:10" ht="15.75" customHeight="1">
      <c r="B60" s="105" t="s">
        <v>18</v>
      </c>
      <c r="C60" s="101" t="s">
        <v>221</v>
      </c>
      <c r="D60" s="164" t="s">
        <v>221</v>
      </c>
      <c r="E60" s="165"/>
      <c r="F60" s="165"/>
      <c r="G60" s="166"/>
      <c r="H60" s="109"/>
      <c r="I60" s="103"/>
      <c r="J60" s="103"/>
    </row>
    <row r="61" spans="2:10" ht="15.75" customHeight="1">
      <c r="B61" s="105" t="s">
        <v>31</v>
      </c>
      <c r="C61" s="101" t="s">
        <v>222</v>
      </c>
      <c r="D61" s="164" t="s">
        <v>222</v>
      </c>
      <c r="E61" s="165"/>
      <c r="F61" s="165"/>
      <c r="G61" s="166"/>
      <c r="H61" s="109"/>
      <c r="I61" s="103"/>
      <c r="J61" s="103"/>
    </row>
    <row r="62" spans="2:10">
      <c r="B62" s="110"/>
      <c r="C62" s="110"/>
      <c r="D62" s="110"/>
      <c r="E62" s="110"/>
    </row>
    <row r="63" spans="2:10" ht="15.75" customHeight="1">
      <c r="B63" s="167" t="s">
        <v>139</v>
      </c>
      <c r="C63" s="167"/>
      <c r="D63" s="167"/>
      <c r="E63" s="167"/>
      <c r="F63" s="167"/>
      <c r="G63" s="167"/>
      <c r="H63" s="111"/>
      <c r="I63" s="168" t="s">
        <v>133</v>
      </c>
      <c r="J63" s="168"/>
    </row>
    <row r="64" spans="2:10" s="93" customFormat="1" ht="18.75" customHeight="1">
      <c r="B64" s="162" t="s">
        <v>223</v>
      </c>
      <c r="C64" s="162"/>
      <c r="D64" s="162"/>
      <c r="E64" s="162"/>
      <c r="F64" s="162"/>
      <c r="G64" s="162"/>
      <c r="H64" s="112" t="s">
        <v>135</v>
      </c>
      <c r="I64" s="163" t="s">
        <v>136</v>
      </c>
      <c r="J64" s="163"/>
    </row>
    <row r="65" spans="2:10" s="93" customFormat="1" ht="10.5" customHeight="1">
      <c r="B65" s="113"/>
      <c r="C65" s="113"/>
      <c r="D65" s="113"/>
      <c r="E65" s="113"/>
      <c r="F65" s="113"/>
      <c r="G65" s="113"/>
      <c r="H65" s="113"/>
      <c r="I65" s="114"/>
      <c r="J65" s="114"/>
    </row>
    <row r="66" spans="2:10" s="93" customFormat="1" ht="15" customHeight="1">
      <c r="B66" s="167" t="s">
        <v>141</v>
      </c>
      <c r="C66" s="167"/>
      <c r="D66" s="167"/>
      <c r="E66" s="167"/>
      <c r="F66" s="167"/>
      <c r="G66" s="167"/>
      <c r="H66" s="115"/>
      <c r="I66" s="168" t="s">
        <v>224</v>
      </c>
      <c r="J66" s="168"/>
    </row>
    <row r="67" spans="2:10" s="93" customFormat="1" ht="12" customHeight="1">
      <c r="B67" s="162" t="s">
        <v>225</v>
      </c>
      <c r="C67" s="162"/>
      <c r="D67" s="162"/>
      <c r="E67" s="162"/>
      <c r="F67" s="162"/>
      <c r="G67" s="162"/>
      <c r="H67" s="112" t="s">
        <v>226</v>
      </c>
      <c r="I67" s="163" t="s">
        <v>136</v>
      </c>
      <c r="J67" s="163"/>
    </row>
  </sheetData>
  <mergeCells count="63">
    <mergeCell ref="B10:J10"/>
    <mergeCell ref="B1:J1"/>
    <mergeCell ref="B5:J5"/>
    <mergeCell ref="B6:J6"/>
    <mergeCell ref="B8:J8"/>
    <mergeCell ref="B9:J9"/>
    <mergeCell ref="D24:G24"/>
    <mergeCell ref="B11:J11"/>
    <mergeCell ref="B12:J12"/>
    <mergeCell ref="B13:J13"/>
    <mergeCell ref="B14:J14"/>
    <mergeCell ref="B15:J15"/>
    <mergeCell ref="B16:J16"/>
    <mergeCell ref="B18:J18"/>
    <mergeCell ref="B19:J19"/>
    <mergeCell ref="B22:J22"/>
    <mergeCell ref="B23:C23"/>
    <mergeCell ref="D23:G23"/>
    <mergeCell ref="D36:G36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D35:G35"/>
    <mergeCell ref="D48:G48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D47:G47"/>
    <mergeCell ref="D60:G60"/>
    <mergeCell ref="D49:G49"/>
    <mergeCell ref="D50:G50"/>
    <mergeCell ref="D51:G51"/>
    <mergeCell ref="D52:G52"/>
    <mergeCell ref="D53:G53"/>
    <mergeCell ref="D54:G54"/>
    <mergeCell ref="D55:G55"/>
    <mergeCell ref="D56:G56"/>
    <mergeCell ref="D57:G57"/>
    <mergeCell ref="D58:G58"/>
    <mergeCell ref="D59:G59"/>
    <mergeCell ref="B67:G67"/>
    <mergeCell ref="I67:J67"/>
    <mergeCell ref="D61:G61"/>
    <mergeCell ref="B63:G63"/>
    <mergeCell ref="I63:J63"/>
    <mergeCell ref="B64:G64"/>
    <mergeCell ref="I64:J64"/>
    <mergeCell ref="B66:G66"/>
    <mergeCell ref="I66:J66"/>
  </mergeCells>
  <pageMargins left="0.11811023622047245" right="0.11811023622047245" top="0.74803149606299213" bottom="0.74803149606299213" header="0.31496062992125984" footer="0.31496062992125984"/>
  <pageSetup paperSize="9" scale="80" fitToHeight="0"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0"/>
  <sheetViews>
    <sheetView tabSelected="1" workbookViewId="0">
      <selection activeCell="P9" sqref="P9"/>
    </sheetView>
  </sheetViews>
  <sheetFormatPr defaultRowHeight="15"/>
  <cols>
    <col min="1" max="1" width="9.140625" style="90"/>
    <col min="2" max="2" width="6" style="116" customWidth="1"/>
    <col min="3" max="3" width="32.85546875" style="90" customWidth="1"/>
    <col min="4" max="11" width="15.7109375" style="90" customWidth="1"/>
    <col min="12" max="12" width="13.140625" style="90" customWidth="1"/>
    <col min="13" max="14" width="15.7109375" style="90" customWidth="1"/>
    <col min="15" max="15" width="20.28515625" style="90" customWidth="1"/>
    <col min="16" max="16384" width="9.140625" style="90"/>
  </cols>
  <sheetData>
    <row r="1" spans="2:15" ht="15" customHeight="1">
      <c r="J1" s="90" t="s">
        <v>227</v>
      </c>
    </row>
    <row r="2" spans="2:15" ht="15" customHeight="1">
      <c r="J2" s="90" t="s">
        <v>228</v>
      </c>
    </row>
    <row r="3" spans="2:15" ht="15.75">
      <c r="D3" s="209" t="s">
        <v>4</v>
      </c>
      <c r="E3" s="209"/>
      <c r="F3" s="209"/>
      <c r="G3" s="209"/>
      <c r="H3" s="209"/>
      <c r="I3" s="209"/>
      <c r="J3" s="209"/>
      <c r="K3" s="209"/>
      <c r="L3" s="209"/>
    </row>
    <row r="4" spans="2:15" ht="15" customHeight="1">
      <c r="B4" s="203" t="s">
        <v>229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</row>
    <row r="5" spans="2:15" ht="14.25" customHeight="1">
      <c r="B5" s="203" t="s">
        <v>230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2:15" ht="3.75" customHeight="1"/>
    <row r="7" spans="2:15" ht="15" customHeight="1">
      <c r="B7" s="203" t="s">
        <v>231</v>
      </c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</row>
    <row r="8" spans="2:15" ht="15" customHeight="1">
      <c r="B8" s="117"/>
      <c r="C8" s="117"/>
      <c r="D8" s="190" t="s">
        <v>9</v>
      </c>
      <c r="E8" s="190"/>
      <c r="F8" s="190"/>
      <c r="G8" s="190"/>
      <c r="H8" s="190"/>
      <c r="I8" s="190"/>
      <c r="J8" s="190"/>
      <c r="K8" s="190"/>
      <c r="L8" s="190"/>
      <c r="M8" s="117"/>
      <c r="N8" s="117"/>
    </row>
    <row r="9" spans="2:15" ht="5.25" customHeight="1"/>
    <row r="10" spans="2:15" ht="15" customHeight="1">
      <c r="B10" s="204" t="s">
        <v>11</v>
      </c>
      <c r="C10" s="204" t="s">
        <v>232</v>
      </c>
      <c r="D10" s="204" t="s">
        <v>233</v>
      </c>
      <c r="E10" s="206" t="s">
        <v>234</v>
      </c>
      <c r="F10" s="207"/>
      <c r="G10" s="207"/>
      <c r="H10" s="207"/>
      <c r="I10" s="207"/>
      <c r="J10" s="207"/>
      <c r="K10" s="207"/>
      <c r="L10" s="207"/>
      <c r="M10" s="208"/>
      <c r="N10" s="204" t="s">
        <v>235</v>
      </c>
    </row>
    <row r="11" spans="2:15" ht="115.5" customHeight="1">
      <c r="B11" s="205"/>
      <c r="C11" s="205"/>
      <c r="D11" s="205"/>
      <c r="E11" s="118" t="s">
        <v>236</v>
      </c>
      <c r="F11" s="118" t="s">
        <v>237</v>
      </c>
      <c r="G11" s="118" t="s">
        <v>238</v>
      </c>
      <c r="H11" s="118" t="s">
        <v>239</v>
      </c>
      <c r="I11" s="118" t="s">
        <v>240</v>
      </c>
      <c r="J11" s="119" t="s">
        <v>241</v>
      </c>
      <c r="K11" s="118" t="s">
        <v>242</v>
      </c>
      <c r="L11" s="118" t="s">
        <v>243</v>
      </c>
      <c r="M11" s="120" t="s">
        <v>244</v>
      </c>
      <c r="N11" s="205"/>
    </row>
    <row r="12" spans="2:15" ht="15" customHeight="1">
      <c r="B12" s="121">
        <v>1</v>
      </c>
      <c r="C12" s="121">
        <v>2</v>
      </c>
      <c r="D12" s="121">
        <v>3</v>
      </c>
      <c r="E12" s="121">
        <v>4</v>
      </c>
      <c r="F12" s="121">
        <v>5</v>
      </c>
      <c r="G12" s="121">
        <v>6</v>
      </c>
      <c r="H12" s="121">
        <v>7</v>
      </c>
      <c r="I12" s="121">
        <v>8</v>
      </c>
      <c r="J12" s="121">
        <v>9</v>
      </c>
      <c r="K12" s="121">
        <v>10</v>
      </c>
      <c r="L12" s="122" t="s">
        <v>245</v>
      </c>
      <c r="M12" s="121">
        <v>12</v>
      </c>
      <c r="N12" s="121">
        <v>13</v>
      </c>
    </row>
    <row r="13" spans="2:15" ht="71.25" customHeight="1">
      <c r="B13" s="123" t="s">
        <v>246</v>
      </c>
      <c r="C13" s="124" t="s">
        <v>247</v>
      </c>
      <c r="D13" s="125">
        <f t="shared" ref="D13:M13" si="0">SUM(D14:D15)</f>
        <v>14683.92</v>
      </c>
      <c r="E13" s="125">
        <f t="shared" si="0"/>
        <v>382700.52</v>
      </c>
      <c r="F13" s="125">
        <f t="shared" si="0"/>
        <v>0</v>
      </c>
      <c r="G13" s="125">
        <f t="shared" si="0"/>
        <v>0</v>
      </c>
      <c r="H13" s="125">
        <f t="shared" si="0"/>
        <v>0</v>
      </c>
      <c r="I13" s="125">
        <f t="shared" si="0"/>
        <v>0</v>
      </c>
      <c r="J13" s="125">
        <f t="shared" si="0"/>
        <v>-363540.77999999997</v>
      </c>
      <c r="K13" s="125">
        <f t="shared" si="0"/>
        <v>0</v>
      </c>
      <c r="L13" s="125">
        <f t="shared" si="0"/>
        <v>0</v>
      </c>
      <c r="M13" s="125">
        <f t="shared" si="0"/>
        <v>0</v>
      </c>
      <c r="N13" s="125">
        <f t="shared" ref="N13:N25" si="1">SUM(D13:M13)</f>
        <v>33843.660000000033</v>
      </c>
      <c r="O13" s="126"/>
    </row>
    <row r="14" spans="2:15" ht="15" customHeight="1">
      <c r="B14" s="127" t="s">
        <v>248</v>
      </c>
      <c r="C14" s="128" t="s">
        <v>249</v>
      </c>
      <c r="D14" s="129">
        <v>14683.92</v>
      </c>
      <c r="E14" s="129">
        <v>0</v>
      </c>
      <c r="F14" s="129">
        <v>22060.15</v>
      </c>
      <c r="G14" s="129" t="s">
        <v>22</v>
      </c>
      <c r="H14" s="129" t="s">
        <v>22</v>
      </c>
      <c r="I14" s="129" t="s">
        <v>22</v>
      </c>
      <c r="J14" s="129">
        <v>-2900.41</v>
      </c>
      <c r="K14" s="129" t="s">
        <v>22</v>
      </c>
      <c r="L14" s="129" t="s">
        <v>22</v>
      </c>
      <c r="M14" s="129">
        <v>0</v>
      </c>
      <c r="N14" s="129">
        <f t="shared" si="1"/>
        <v>33843.660000000003</v>
      </c>
      <c r="O14" s="130"/>
    </row>
    <row r="15" spans="2:15" ht="15" customHeight="1">
      <c r="B15" s="127" t="s">
        <v>250</v>
      </c>
      <c r="C15" s="128" t="s">
        <v>251</v>
      </c>
      <c r="D15" s="129">
        <v>0</v>
      </c>
      <c r="E15" s="129">
        <v>382700.52</v>
      </c>
      <c r="F15" s="129">
        <v>-22060.15</v>
      </c>
      <c r="G15" s="129" t="s">
        <v>22</v>
      </c>
      <c r="H15" s="129" t="s">
        <v>22</v>
      </c>
      <c r="I15" s="129" t="s">
        <v>22</v>
      </c>
      <c r="J15" s="129">
        <v>-360640.37</v>
      </c>
      <c r="K15" s="129" t="s">
        <v>22</v>
      </c>
      <c r="L15" s="129" t="s">
        <v>22</v>
      </c>
      <c r="M15" s="129">
        <v>0</v>
      </c>
      <c r="N15" s="129">
        <f t="shared" si="1"/>
        <v>0</v>
      </c>
      <c r="O15" s="126"/>
    </row>
    <row r="16" spans="2:15" ht="74.25" customHeight="1">
      <c r="B16" s="123" t="s">
        <v>252</v>
      </c>
      <c r="C16" s="124" t="s">
        <v>253</v>
      </c>
      <c r="D16" s="125">
        <f t="shared" ref="D16:M16" si="2">SUM(D17:D18)</f>
        <v>297265.64</v>
      </c>
      <c r="E16" s="125">
        <f t="shared" si="2"/>
        <v>603407.26</v>
      </c>
      <c r="F16" s="125">
        <f t="shared" si="2"/>
        <v>0</v>
      </c>
      <c r="G16" s="125">
        <f t="shared" si="2"/>
        <v>0</v>
      </c>
      <c r="H16" s="125">
        <f t="shared" si="2"/>
        <v>0</v>
      </c>
      <c r="I16" s="125">
        <f t="shared" si="2"/>
        <v>0</v>
      </c>
      <c r="J16" s="125">
        <f t="shared" si="2"/>
        <v>-559673.5</v>
      </c>
      <c r="K16" s="125">
        <f t="shared" si="2"/>
        <v>0</v>
      </c>
      <c r="L16" s="125">
        <f t="shared" si="2"/>
        <v>-24733.11</v>
      </c>
      <c r="M16" s="125">
        <f t="shared" si="2"/>
        <v>0</v>
      </c>
      <c r="N16" s="125">
        <f t="shared" si="1"/>
        <v>316266.29000000004</v>
      </c>
      <c r="O16" s="126"/>
    </row>
    <row r="17" spans="1:16" ht="15" customHeight="1">
      <c r="B17" s="127" t="s">
        <v>254</v>
      </c>
      <c r="C17" s="128" t="s">
        <v>249</v>
      </c>
      <c r="D17" s="129">
        <v>296857.34000000003</v>
      </c>
      <c r="E17" s="129">
        <v>71135.55</v>
      </c>
      <c r="F17" s="129" t="s">
        <v>22</v>
      </c>
      <c r="G17" s="129" t="s">
        <v>22</v>
      </c>
      <c r="H17" s="129" t="s">
        <v>22</v>
      </c>
      <c r="I17" s="129" t="s">
        <v>22</v>
      </c>
      <c r="J17" s="129">
        <v>-40966.879999999997</v>
      </c>
      <c r="K17" s="129" t="s">
        <v>22</v>
      </c>
      <c r="L17" s="129">
        <v>-19835.900000000001</v>
      </c>
      <c r="M17" s="129">
        <v>0</v>
      </c>
      <c r="N17" s="129">
        <f t="shared" si="1"/>
        <v>307190.11</v>
      </c>
      <c r="O17" s="126"/>
    </row>
    <row r="18" spans="1:16" ht="15" customHeight="1">
      <c r="B18" s="127" t="s">
        <v>255</v>
      </c>
      <c r="C18" s="128" t="s">
        <v>251</v>
      </c>
      <c r="D18" s="129">
        <v>408.3</v>
      </c>
      <c r="E18" s="129">
        <v>532271.71</v>
      </c>
      <c r="F18" s="129" t="s">
        <v>22</v>
      </c>
      <c r="G18" s="129" t="s">
        <v>22</v>
      </c>
      <c r="H18" s="129" t="s">
        <v>22</v>
      </c>
      <c r="I18" s="129" t="s">
        <v>22</v>
      </c>
      <c r="J18" s="129">
        <v>-518706.62</v>
      </c>
      <c r="K18" s="129" t="s">
        <v>22</v>
      </c>
      <c r="L18" s="129">
        <v>-4897.21</v>
      </c>
      <c r="M18" s="129">
        <v>0</v>
      </c>
      <c r="N18" s="129">
        <f t="shared" si="1"/>
        <v>9076.1800000000148</v>
      </c>
      <c r="O18" s="126"/>
    </row>
    <row r="19" spans="1:16" ht="114.75" customHeight="1">
      <c r="B19" s="123" t="s">
        <v>256</v>
      </c>
      <c r="C19" s="124" t="s">
        <v>257</v>
      </c>
      <c r="D19" s="125">
        <f t="shared" ref="D19:M19" si="3">SUM(D20:D21)</f>
        <v>0</v>
      </c>
      <c r="E19" s="125">
        <f t="shared" si="3"/>
        <v>0</v>
      </c>
      <c r="F19" s="125">
        <f t="shared" si="3"/>
        <v>0</v>
      </c>
      <c r="G19" s="125">
        <f t="shared" si="3"/>
        <v>0</v>
      </c>
      <c r="H19" s="125">
        <f t="shared" si="3"/>
        <v>0</v>
      </c>
      <c r="I19" s="125">
        <f t="shared" si="3"/>
        <v>0</v>
      </c>
      <c r="J19" s="125">
        <f t="shared" si="3"/>
        <v>0</v>
      </c>
      <c r="K19" s="125">
        <f t="shared" si="3"/>
        <v>0</v>
      </c>
      <c r="L19" s="125">
        <f t="shared" si="3"/>
        <v>0</v>
      </c>
      <c r="M19" s="125">
        <f t="shared" si="3"/>
        <v>0</v>
      </c>
      <c r="N19" s="125">
        <f t="shared" si="1"/>
        <v>0</v>
      </c>
      <c r="O19" s="126"/>
    </row>
    <row r="20" spans="1:16" ht="15" customHeight="1">
      <c r="B20" s="127" t="s">
        <v>258</v>
      </c>
      <c r="C20" s="128" t="s">
        <v>249</v>
      </c>
      <c r="D20" s="129">
        <v>0</v>
      </c>
      <c r="E20" s="129" t="s">
        <v>22</v>
      </c>
      <c r="F20" s="129" t="s">
        <v>22</v>
      </c>
      <c r="G20" s="129" t="s">
        <v>22</v>
      </c>
      <c r="H20" s="129" t="s">
        <v>22</v>
      </c>
      <c r="I20" s="129" t="s">
        <v>22</v>
      </c>
      <c r="J20" s="129" t="s">
        <v>22</v>
      </c>
      <c r="K20" s="129" t="s">
        <v>22</v>
      </c>
      <c r="L20" s="129" t="s">
        <v>22</v>
      </c>
      <c r="M20" s="129" t="s">
        <v>22</v>
      </c>
      <c r="N20" s="129">
        <f t="shared" si="1"/>
        <v>0</v>
      </c>
      <c r="O20" s="126"/>
    </row>
    <row r="21" spans="1:16" ht="15" customHeight="1">
      <c r="B21" s="127" t="s">
        <v>259</v>
      </c>
      <c r="C21" s="128" t="s">
        <v>251</v>
      </c>
      <c r="D21" s="129" t="s">
        <v>22</v>
      </c>
      <c r="E21" s="129" t="s">
        <v>22</v>
      </c>
      <c r="F21" s="129" t="s">
        <v>22</v>
      </c>
      <c r="G21" s="129" t="s">
        <v>22</v>
      </c>
      <c r="H21" s="129" t="s">
        <v>22</v>
      </c>
      <c r="I21" s="129" t="s">
        <v>22</v>
      </c>
      <c r="J21" s="129" t="s">
        <v>22</v>
      </c>
      <c r="K21" s="129" t="s">
        <v>22</v>
      </c>
      <c r="L21" s="129" t="s">
        <v>22</v>
      </c>
      <c r="M21" s="129" t="s">
        <v>22</v>
      </c>
      <c r="N21" s="129">
        <f t="shared" si="1"/>
        <v>0</v>
      </c>
      <c r="O21" s="126"/>
    </row>
    <row r="22" spans="1:16" ht="27.75" customHeight="1">
      <c r="B22" s="123" t="s">
        <v>260</v>
      </c>
      <c r="C22" s="124" t="s">
        <v>261</v>
      </c>
      <c r="D22" s="125">
        <f t="shared" ref="D22:M22" si="4">SUM(D23:D24)</f>
        <v>12490.009999999998</v>
      </c>
      <c r="E22" s="125">
        <f t="shared" si="4"/>
        <v>2970.1</v>
      </c>
      <c r="F22" s="125">
        <f t="shared" si="4"/>
        <v>0</v>
      </c>
      <c r="G22" s="125">
        <f t="shared" si="4"/>
        <v>0</v>
      </c>
      <c r="H22" s="125">
        <f t="shared" si="4"/>
        <v>0</v>
      </c>
      <c r="I22" s="125">
        <f t="shared" si="4"/>
        <v>0</v>
      </c>
      <c r="J22" s="125">
        <f t="shared" si="4"/>
        <v>-5916.7999999999993</v>
      </c>
      <c r="K22" s="125">
        <f t="shared" si="4"/>
        <v>0</v>
      </c>
      <c r="L22" s="125">
        <f t="shared" si="4"/>
        <v>0</v>
      </c>
      <c r="M22" s="125">
        <f t="shared" si="4"/>
        <v>0</v>
      </c>
      <c r="N22" s="125">
        <f t="shared" si="1"/>
        <v>9543.31</v>
      </c>
      <c r="O22" s="126"/>
    </row>
    <row r="23" spans="1:16" ht="15" customHeight="1">
      <c r="B23" s="127" t="s">
        <v>262</v>
      </c>
      <c r="C23" s="128" t="s">
        <v>249</v>
      </c>
      <c r="D23" s="129">
        <v>141.71</v>
      </c>
      <c r="E23" s="129">
        <v>0</v>
      </c>
      <c r="F23" s="129">
        <v>5298.81</v>
      </c>
      <c r="G23" s="129" t="s">
        <v>22</v>
      </c>
      <c r="H23" s="129" t="s">
        <v>22</v>
      </c>
      <c r="I23" s="129" t="s">
        <v>22</v>
      </c>
      <c r="J23" s="129">
        <v>-4416.6499999999996</v>
      </c>
      <c r="K23" s="129" t="s">
        <v>22</v>
      </c>
      <c r="L23" s="129" t="s">
        <v>22</v>
      </c>
      <c r="M23" s="129" t="s">
        <v>22</v>
      </c>
      <c r="N23" s="129">
        <f t="shared" si="1"/>
        <v>1023.8700000000008</v>
      </c>
      <c r="O23" s="126"/>
    </row>
    <row r="24" spans="1:16" ht="15" customHeight="1">
      <c r="B24" s="127" t="s">
        <v>263</v>
      </c>
      <c r="C24" s="128" t="s">
        <v>251</v>
      </c>
      <c r="D24" s="129">
        <v>12348.3</v>
      </c>
      <c r="E24" s="129">
        <v>2970.1</v>
      </c>
      <c r="F24" s="129">
        <v>-5298.81</v>
      </c>
      <c r="G24" s="129" t="s">
        <v>22</v>
      </c>
      <c r="H24" s="129" t="s">
        <v>22</v>
      </c>
      <c r="I24" s="129" t="s">
        <v>22</v>
      </c>
      <c r="J24" s="129">
        <v>-1500.15</v>
      </c>
      <c r="K24" s="129" t="s">
        <v>22</v>
      </c>
      <c r="L24" s="129" t="s">
        <v>22</v>
      </c>
      <c r="M24" s="129" t="s">
        <v>22</v>
      </c>
      <c r="N24" s="129">
        <f t="shared" si="1"/>
        <v>8519.44</v>
      </c>
      <c r="O24" s="126"/>
    </row>
    <row r="25" spans="1:16" ht="28.5" customHeight="1">
      <c r="B25" s="123" t="s">
        <v>264</v>
      </c>
      <c r="C25" s="124" t="s">
        <v>265</v>
      </c>
      <c r="D25" s="125">
        <f t="shared" ref="D25:M25" si="5">SUM(D13,D16,D19,D22)</f>
        <v>324439.57</v>
      </c>
      <c r="E25" s="125">
        <f t="shared" si="5"/>
        <v>989077.88</v>
      </c>
      <c r="F25" s="125">
        <f t="shared" si="5"/>
        <v>0</v>
      </c>
      <c r="G25" s="125">
        <f t="shared" si="5"/>
        <v>0</v>
      </c>
      <c r="H25" s="125">
        <f t="shared" si="5"/>
        <v>0</v>
      </c>
      <c r="I25" s="125">
        <f t="shared" si="5"/>
        <v>0</v>
      </c>
      <c r="J25" s="125">
        <f t="shared" si="5"/>
        <v>-929131.08000000007</v>
      </c>
      <c r="K25" s="125">
        <f t="shared" si="5"/>
        <v>0</v>
      </c>
      <c r="L25" s="125">
        <f t="shared" si="5"/>
        <v>-24733.11</v>
      </c>
      <c r="M25" s="125">
        <f t="shared" si="5"/>
        <v>0</v>
      </c>
      <c r="N25" s="125">
        <f t="shared" si="1"/>
        <v>359653.25999999989</v>
      </c>
      <c r="O25" s="126"/>
    </row>
    <row r="26" spans="1:16" ht="15" customHeight="1">
      <c r="B26" s="201" t="s">
        <v>266</v>
      </c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</row>
    <row r="27" spans="1:16" customFormat="1" ht="15" customHeight="1">
      <c r="A27" s="131"/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</row>
    <row r="28" spans="1:16" customFormat="1" ht="15" customHeight="1">
      <c r="A28" s="131"/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P28" s="131"/>
    </row>
    <row r="29" spans="1:16" s="6" customFormat="1" ht="12.75" customHeight="1">
      <c r="A29" s="131"/>
    </row>
    <row r="30" spans="1:16" ht="15" customHeight="1"/>
  </sheetData>
  <mergeCells count="11">
    <mergeCell ref="D3:L3"/>
    <mergeCell ref="B26:N28"/>
    <mergeCell ref="B4:N4"/>
    <mergeCell ref="B5:N5"/>
    <mergeCell ref="B7:N7"/>
    <mergeCell ref="D8:L8"/>
    <mergeCell ref="B10:B11"/>
    <mergeCell ref="C10:C11"/>
    <mergeCell ref="D10:D11"/>
    <mergeCell ref="E10:M10"/>
    <mergeCell ref="N10:N11"/>
  </mergeCells>
  <pageMargins left="0.23622047244094491" right="0.23622047244094491" top="0.35433070866141736" bottom="0.35433070866141736" header="0.31496062992125984" footer="0.31496062992125984"/>
  <pageSetup paperSize="9" scale="5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FBA</vt:lpstr>
      <vt:lpstr>VRA</vt:lpstr>
      <vt:lpstr>20 VSAFAS 4 priedas</vt:lpstr>
      <vt:lpstr>FBA!Print_Titles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Anna Belych</dc:creator>
  <cp:lastModifiedBy>Renata Zažeckienė</cp:lastModifiedBy>
  <cp:lastPrinted>2024-10-28T11:04:05Z</cp:lastPrinted>
  <dcterms:created xsi:type="dcterms:W3CDTF">2009-07-20T14:30:53Z</dcterms:created>
  <dcterms:modified xsi:type="dcterms:W3CDTF">2024-10-28T11:04:14Z</dcterms:modified>
</cp:coreProperties>
</file>