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SAULUTĖ\"/>
    </mc:Choice>
  </mc:AlternateContent>
  <xr:revisionPtr revIDLastSave="0" documentId="13_ncr:1_{B8911E8C-A615-4638-AA1A-3348BFAE8D02}" xr6:coauthVersionLast="47" xr6:coauthVersionMax="47" xr10:uidLastSave="{00000000-0000-0000-0000-000000000000}"/>
  <bookViews>
    <workbookView xWindow="-120" yWindow="-120" windowWidth="29040" windowHeight="15840" activeTab="2" xr2:uid="{1FE33A6A-693A-42B3-B3A4-2DAFA5F49055}"/>
  </bookViews>
  <sheets>
    <sheet name="FBA" sheetId="1" r:id="rId1"/>
    <sheet name="VRA" sheetId="2" r:id="rId2"/>
    <sheet name="20 VSAFAS 4 pr" sheetId="3" r:id="rId3"/>
  </sheets>
  <definedNames>
    <definedName name="_xlnm.Print_Titles" localSheetId="0">FBA!$19:$19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" l="1"/>
  <c r="N24" i="3"/>
  <c r="N23" i="3"/>
  <c r="M22" i="3"/>
  <c r="L22" i="3"/>
  <c r="K22" i="3"/>
  <c r="J22" i="3"/>
  <c r="I22" i="3"/>
  <c r="H22" i="3"/>
  <c r="G22" i="3"/>
  <c r="F22" i="3"/>
  <c r="E22" i="3"/>
  <c r="N22" i="3" s="1"/>
  <c r="D22" i="3"/>
  <c r="N21" i="3"/>
  <c r="N20" i="3"/>
  <c r="M19" i="3"/>
  <c r="L19" i="3"/>
  <c r="K19" i="3"/>
  <c r="J19" i="3"/>
  <c r="I19" i="3"/>
  <c r="G19" i="3"/>
  <c r="F19" i="3"/>
  <c r="E19" i="3"/>
  <c r="D19" i="3"/>
  <c r="N18" i="3"/>
  <c r="N17" i="3"/>
  <c r="M16" i="3"/>
  <c r="L16" i="3"/>
  <c r="K16" i="3"/>
  <c r="J16" i="3"/>
  <c r="I16" i="3"/>
  <c r="H16" i="3"/>
  <c r="G16" i="3"/>
  <c r="G25" i="3" s="1"/>
  <c r="F16" i="3"/>
  <c r="E16" i="3"/>
  <c r="D16" i="3"/>
  <c r="N16" i="3" s="1"/>
  <c r="N15" i="3"/>
  <c r="N14" i="3"/>
  <c r="M13" i="3"/>
  <c r="M25" i="3" s="1"/>
  <c r="L13" i="3"/>
  <c r="L25" i="3" s="1"/>
  <c r="K13" i="3"/>
  <c r="K25" i="3" s="1"/>
  <c r="J13" i="3"/>
  <c r="J25" i="3" s="1"/>
  <c r="I13" i="3"/>
  <c r="I25" i="3" s="1"/>
  <c r="H13" i="3"/>
  <c r="H25" i="3" s="1"/>
  <c r="G13" i="3"/>
  <c r="F13" i="3"/>
  <c r="F25" i="3" s="1"/>
  <c r="E13" i="3"/>
  <c r="E25" i="3" s="1"/>
  <c r="D13" i="3"/>
  <c r="J47" i="2"/>
  <c r="I47" i="2"/>
  <c r="J31" i="2"/>
  <c r="I31" i="2"/>
  <c r="J28" i="2"/>
  <c r="I28" i="2"/>
  <c r="J22" i="2"/>
  <c r="I22" i="2"/>
  <c r="J21" i="2"/>
  <c r="J46" i="2" s="1"/>
  <c r="I21" i="2"/>
  <c r="I46" i="2" s="1"/>
  <c r="H90" i="1"/>
  <c r="G90" i="1"/>
  <c r="H86" i="1"/>
  <c r="G86" i="1"/>
  <c r="G84" i="1" s="1"/>
  <c r="H75" i="1"/>
  <c r="G75" i="1"/>
  <c r="G69" i="1" s="1"/>
  <c r="H69" i="1"/>
  <c r="H64" i="1" s="1"/>
  <c r="H65" i="1"/>
  <c r="G65" i="1"/>
  <c r="H59" i="1"/>
  <c r="G59" i="1"/>
  <c r="H49" i="1"/>
  <c r="G49" i="1"/>
  <c r="H42" i="1"/>
  <c r="G42" i="1"/>
  <c r="H41" i="1"/>
  <c r="G41" i="1"/>
  <c r="H27" i="1"/>
  <c r="G27" i="1"/>
  <c r="G20" i="1" s="1"/>
  <c r="G58" i="1" s="1"/>
  <c r="H21" i="1"/>
  <c r="G21" i="1"/>
  <c r="J54" i="2" l="1"/>
  <c r="J56" i="2" s="1"/>
  <c r="I54" i="2"/>
  <c r="I56" i="2" s="1"/>
  <c r="N19" i="3"/>
  <c r="N13" i="3"/>
  <c r="D25" i="3"/>
  <c r="N25" i="3" s="1"/>
  <c r="H20" i="1"/>
  <c r="H58" i="1" s="1"/>
  <c r="G64" i="1"/>
  <c r="G94" i="1" s="1"/>
  <c r="H84" i="1"/>
  <c r="H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702F73F7-E94F-43D1-B428-C699622D4772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E6BB27FA-A04C-42EC-A9B4-9DA425FED981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F13539CA-5A11-47FA-8C8B-E16743736D4B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BEC01C2B-2C8D-46BB-A508-7D080AB7226A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241B004B-A52B-46E8-9E1B-5B9DCD67854C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B04F6C25-22F9-438F-93C9-3ABB76E2A805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46BFDBFD-EA6D-4A6F-B7A2-9BE39B47F2C6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8BBCA8CC-055B-46E4-B4D7-FD3766F0E9C1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FB564EF0-0E66-4EA0-87DD-15D26E873F94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C8E703B3-A146-48C3-8B48-711C51687D88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6ECFE829-47FB-45F3-9EF4-3606D68ABE21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20C4DE32-BE94-4386-9AC2-0C282847766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F226D204-2685-4609-B571-E6767E05F329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50CE0F3F-A0A9-472E-B70F-74776024D61F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85D896F5-398E-400F-9DCD-D94B9A1A7DC4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FAEE243A-1434-4E0A-9A3E-F1FF5E5A21C2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537097-2380-416B-8FE0-57E1BF388953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1CEBCE74-B156-44A5-8137-54237A34A70E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99309A1-9893-4830-B118-8B366A54D54E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2112E549-E110-474D-B289-BA51490D7206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FBF9C694-8928-425B-BF60-CD3D33E457B7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2F18B494-B6E8-4FA6-BA1C-052D374AADCD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E7BC0050-0275-4800-83CA-7148C935ADB1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96150AD6-D6FD-4373-849E-80DE87B2B92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3A78411F-D7E4-483B-8B36-8749706AE708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6326B39A-CBDC-4E75-B474-9DDA3F096BD1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3F4B403D-4183-464A-A64B-42C91E43A83C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8080F2FA-6A8A-49EB-98B0-32BC51462B77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613BA74E-17C1-4A47-B54B-69ACCDE95D0D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6B41F668-6D99-425D-BA44-F5382EA3F209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9588D406-507E-4D87-8201-F55CEA73388B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06A4D992-7F75-4A50-BD67-1E835782B1F9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6ED905A9-09E5-403A-8235-673C43B379C9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89C3A736-8613-4BD4-973D-9E02988AEFAB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94DC750E-A68F-455C-A39D-62B9C53683C4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778D4939-43B3-450E-BEE7-61BC0E192DAC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5F4C8FD1-0A25-49E6-9B39-B1CAAF078F0D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56DC8C15-DF27-478F-A9F8-827212E94732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8738D6AC-7B59-412B-91C9-832DB2A012AF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C89886D7-5064-4936-AAFE-A5ADECF5351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A4C5646D-71F5-441D-AC6B-248009DEB2FD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B6CD7D27-6459-493C-95C3-EA7D42C9932F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F8AF9D2B-DC6E-481D-BCF4-086A7DC5D4C1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8B6F0988-3A48-4032-BE29-03FE69B3BA79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465FE8EC-B48F-490F-8672-2AEB2AF4A484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8D27B635-9A47-4EBD-B97A-F1276F4FB78B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E0B4BB07-3574-431A-835F-CE737DC9C61F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A55576B5-C3EB-4AEB-B6F0-160B3283A916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910DE32B-E8CD-49FE-AFD3-27DEFF4C1D0A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75EA2DF6-CC8C-49ED-A63A-997B1D9FEA7F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34E85732-9198-4351-B1D2-B2DB51E74B0F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A6B6F625-552A-4472-9D13-1452DA9FEDCB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6D45917B-0B26-4583-BDD7-58EC9AB47B11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26C217C1-4EC2-48BF-A875-F1B39804CF94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5A0E17EC-8030-4BC9-9293-0EBF51BFE1E9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81114FE8-C824-482E-AB0D-24B9F68AA049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FEA569FF-882C-4B38-99A9-25B30905A981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66ACDA59-F10B-48DF-9D6D-544D0576FAB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DAD88927-6050-4351-A2C0-04C1E1EB8E5D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AB0CFB0B-53B0-489C-BFD3-F155F493802C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B5F78D8C-070F-4033-9F3A-BED60314D5C1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5E5E3BAD-633D-4F91-A415-5AABDC2DD777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218F9533-B4FC-477F-98EF-795D7F6D3DEE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E1EB9455-01B9-4ED2-8D8D-B410110E46BA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DF3FF737-CE74-4E92-88DD-5BFFAEE067DB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9F1BF9DA-CC5A-47B4-B83E-62B0E4F469C1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23288A98-4246-4F6A-A8E8-9C0732CC507D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8CFDBA55-9697-4F0A-AF03-120F3BFB2BE7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375CD8C7-F43A-4CEC-9D6F-00197F2CEB4F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60F6B927-59DD-48E1-8F88-4A4A08CF03AD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5CE4610A-9175-4338-A6B8-2F880FE2B68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B5617BD2-AD0A-4E97-ACEC-329BE359EDB9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EC194BB6-D078-457E-92DA-3F711BA403CD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2722FFA7-C51A-4EF7-9CE1-35EB4FC1276F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B6B79C1F-B2BE-4166-820E-2DF117C7036B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170DF690-9F04-4AEE-8EB2-D57AB130005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5F95CFDB-9671-4C22-AC81-9913AE1A7A07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79FD880E-784A-4773-930F-1421264DDDFC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8E05D4E8-8856-4C3C-93B1-2A30F1DBA2E8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DB2304CD-23EE-4C53-AD4F-111F980D3AC4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2E0E8CEE-D37C-4A40-8D1A-ACFFFFEBAE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EB8A4043-4805-4361-A5D3-FBF780A39909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DF9FF853-1C2A-43D8-BE3D-418FB4FA7A95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0150695F-D388-4DC8-8CE7-82680198ED8D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4277FF2A-0E47-4004-B8C3-9B72DB3FE437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D50048D1-0799-491D-982B-D8EF14EA042A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7C67E0AE-F966-4061-9930-3E0CA70A8B15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9438C6C6-E6AC-4BBD-818D-3E9B78AA2501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24476090-F840-4064-9488-78C31B3E0A2C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72DD1A3D-B63D-4364-BF0B-3D2939382F02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DAA46BEB-04A5-4CF8-B6C7-20B8B5818281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B49EE66F-C653-4EF7-BD0A-F9FEBAAA0B5D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F5DB1279-FE2C-424D-9352-44A97B80EC8F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882B6523-D7C8-4349-9673-6E28B5EC67F8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E43D224C-4F7F-47E5-991C-AD69BBCF7621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9AE45889-5C52-4BB5-A333-3873DFF21F1B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B16FF22B-0D36-49F7-B423-51FE43319992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FF0C4DDB-F43F-41F4-A2F8-260383DCB1D4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9E8378A5-DB76-4607-A691-07EF81FA80F9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09402D9F-79EE-494F-AF63-1261111DE12D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AFECAD33-70E1-43E6-B5B5-5059ABE9433C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F8EE948A-ACDD-467B-B834-505707ECA456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A80111EE-AD03-46DA-9DD7-C835EAA18346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8EDBF251-AFFC-4455-BB1F-452AF1326181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9C5AFE9F-2309-47EA-B51F-0730CB577EB4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F9DE3894-ED2A-4BB2-8698-13CEAF6AA386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1EAE2A2F-0C80-4D10-9E77-16599ECB1147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<sst xmlns="http://schemas.openxmlformats.org/spreadsheetml/2006/main" count="517" uniqueCount="278">
  <si>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</si>
  <si>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</si>
  <si>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</si>
  <si>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</si>
  <si>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</si>
  <si>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</si>
  <si>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Įm.k.191789357 Vingio 4, Gargždai</t>
  </si>
  <si>
    <t>(viešojo sektoriaus subjekto, parengusio finansinės būklės ataskaitą (konsoliduotąją finansinės būklės ataskaitą), kodas, adresas)</t>
  </si>
  <si>
    <t>FINANSINĖS BŪKLĖS ATASKAITA</t>
  </si>
  <si>
    <t>PAGAL  2025-09-30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</si>
  <si>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</si>
  <si>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</si>
  <si>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</si>
  <si>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</si>
  <si>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</si>
  <si>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</si>
  <si>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</si>
  <si>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</si>
  <si>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</si>
  <si>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</si>
  <si>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</si>
  <si>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</si>
  <si>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</si>
  <si>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</si>
  <si>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</si>
  <si>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</si>
  <si>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</si>
  <si>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</si>
  <si>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</si>
  <si>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</si>
  <si>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</si>
  <si>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</si>
  <si>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</si>
  <si>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</si>
  <si>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</si>
  <si>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</si>
  <si>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</si>
  <si>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</si>
  <si>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</si>
  <si>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</si>
  <si>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</si>
  <si>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</si>
  <si>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</si>
  <si>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</si>
  <si>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</si>
  <si>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</si>
  <si>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</si>
  <si>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</si>
  <si>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</si>
  <si>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</si>
  <si>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</si>
  <si>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</si>
  <si>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</si>
  <si>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</si>
  <si>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</si>
  <si>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</si>
  <si>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</si>
  <si>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</si>
  <si>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</si>
  <si>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</si>
  <si>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</si>
  <si>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</si>
  <si>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</si>
  <si>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</si>
  <si>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</si>
  <si>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</si>
  <si>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</si>
  <si>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</si>
  <si>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</si>
  <si>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</si>
  <si>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</si>
  <si>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</si>
  <si>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</si>
  <si>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</si>
  <si>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</si>
  <si>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</si>
  <si>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</si>
  <si>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</si>
  <si>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</si>
  <si>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</si>
  <si>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</si>
  <si>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</si>
  <si>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</si>
  <si>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</si>
  <si>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</si>
  <si>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</si>
  <si>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</si>
  <si>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</si>
  <si>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</si>
  <si>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</si>
  <si>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</si>
  <si>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</si>
  <si>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</si>
  <si>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</si>
  <si>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</si>
  <si>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</si>
  <si>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</si>
  <si>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</si>
  <si>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</si>
  <si>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</si>
  <si>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</si>
  <si>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</si>
  <si>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</si>
  <si>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</si>
  <si>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</si>
  <si>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</si>
  <si>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</si>
  <si>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</si>
  <si>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</si>
  <si>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</si>
  <si>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</si>
  <si>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</si>
  <si>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</si>
  <si>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</si>
  <si>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</si>
  <si>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</si>
  <si>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</si>
  <si>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</si>
  <si>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</si>
  <si>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</si>
  <si>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</si>
  <si>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</si>
  <si>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</si>
  <si>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</si>
  <si>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</si>
  <si>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</si>
  <si>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</si>
  <si>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</si>
  <si>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</si>
  <si>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</si>
  <si>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</si>
  <si>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</si>
  <si>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</si>
  <si>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Lina Petrauskienė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</si>
  <si>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</si>
  <si>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</si>
  <si>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</si>
  <si>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</si>
  <si>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 xml:space="preserve">Pateikimo valiuta ir tikslumas: eurais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</si>
  <si>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</si>
  <si>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</si>
  <si>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</si>
  <si>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</si>
  <si>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</si>
  <si>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</si>
  <si>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</si>
  <si>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</si>
  <si>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</si>
  <si>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</si>
  <si>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</si>
  <si>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</si>
  <si>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</si>
  <si>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</si>
  <si>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</si>
  <si>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</si>
  <si>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</si>
  <si>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</si>
  <si>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</si>
  <si>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</si>
  <si>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</si>
  <si>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</si>
  <si>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</si>
  <si>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</si>
  <si>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</si>
  <si>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</si>
  <si>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</si>
  <si>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</si>
  <si>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</si>
  <si>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</si>
  <si>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</si>
  <si>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</si>
  <si>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</si>
  <si>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</si>
  <si>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</si>
  <si>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</si>
  <si>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</si>
  <si>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</si>
  <si>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</si>
  <si>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</si>
  <si>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</si>
  <si>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</si>
  <si>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</si>
  <si>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</si>
  <si>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</si>
  <si>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</si>
  <si>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</si>
  <si>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</si>
  <si>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</si>
  <si>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</si>
  <si>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</si>
  <si>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</si>
  <si>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</si>
  <si>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</si>
  <si>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</si>
  <si>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</si>
  <si>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</si>
  <si>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</si>
  <si>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</si>
  <si>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</si>
  <si>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</si>
  <si>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</si>
  <si>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</si>
  <si>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</si>
  <si>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</si>
  <si>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</si>
  <si>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</si>
  <si>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</si>
  <si>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</si>
  <si>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</si>
  <si>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</si>
  <si>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</si>
  <si>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</si>
  <si>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</si>
  <si>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</si>
  <si>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</si>
  <si>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</si>
  <si>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</si>
  <si>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</si>
  <si>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</si>
  <si>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</si>
  <si>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</si>
  <si>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</si>
  <si>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</si>
  <si>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</si>
  <si>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</si>
  <si>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</si>
  <si>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</si>
  <si>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</si>
  <si>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</si>
  <si>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</si>
  <si>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</si>
  <si>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</si>
  <si>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</si>
  <si>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</si>
  <si>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</si>
  <si>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</si>
  <si>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</si>
  <si>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</si>
  <si>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</si>
  <si>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</si>
  <si>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</si>
  <si>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</si>
  <si>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</si>
  <si>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</si>
  <si>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</si>
  <si>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</si>
  <si>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</si>
  <si>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</si>
  <si>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</si>
  <si>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</si>
  <si>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</si>
  <si>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</si>
  <si>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</si>
  <si>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</si>
  <si>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</si>
  <si>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</si>
  <si>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</si>
  <si>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</si>
  <si>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</si>
  <si>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</si>
  <si>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</si>
  <si>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</si>
  <si>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</si>
  <si>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</si>
  <si>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</si>
  <si>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</si>
  <si>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</si>
  <si>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</si>
  <si>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</si>
  <si>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</si>
  <si>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</si>
  <si>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</si>
  <si>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</si>
  <si>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Direktorė</t>
  </si>
  <si>
    <t>Violeta Karbauskaitė</t>
  </si>
  <si>
    <t>Biudžetinių įstaigų centralizuotos apskaitos skyriaus vedėjos pavaduotoja</t>
  </si>
  <si>
    <t>P03</t>
  </si>
  <si>
    <t>2025-10-30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</si>
</sst>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4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18" fillId="35" borderId="14" xfId="0" applyFont="1" applyFill="1" applyBorder="1" applyAlignment="1">
      <alignment horizontal="left" vertical="center"/>
    </xf>
    <xf numFmtId="0" fontId="18" fillId="35" borderId="15" xfId="0" applyFont="1" applyFill="1" applyBorder="1" applyAlignment="1">
      <alignment horizontal="left" vertical="center"/>
    </xf>
    <xf numFmtId="0" fontId="18" fillId="35" borderId="16" xfId="0" applyFont="1" applyFill="1" applyBorder="1" applyAlignment="1">
      <alignment horizontal="left" vertical="center" wrapText="1"/>
    </xf>
    <xf numFmtId="0" fontId="18" fillId="35" borderId="12" xfId="0" applyFont="1" applyFill="1" applyBorder="1" applyAlignment="1">
      <alignment horizontal="center" vertical="center" wrapText="1"/>
    </xf>
    <xf numFmtId="2" fontId="18" fillId="35" borderId="17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AF5D-4F2C-4F6B-AF3B-86DDEEA4336E}">
  <dimension ref="A1:H119"/>
  <sheetViews>
    <sheetView showGridLines="0" topLeftCell="A13" zoomScaleSheetLayoutView="100" workbookViewId="0">
      <selection activeCell="B16" sqref="B16:H16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18" customHeight="1">
      <c r="B1" s="138" t="s">
        <v>0</v>
      </c>
      <c r="C1" s="138"/>
      <c r="D1" s="138"/>
      <c r="E1" s="138"/>
      <c r="F1" s="138"/>
      <c r="G1" s="138"/>
      <c r="H1" s="138"/>
    </row>
    <row r="2" spans="1:8">
      <c r="A2" s="4"/>
      <c r="F2" s="139" t="s">
        <v>1</v>
      </c>
      <c r="G2" s="139"/>
      <c r="H2" s="139"/>
    </row>
    <row r="3" spans="1:8">
      <c r="A3" s="4"/>
      <c r="F3" s="140" t="s">
        <v>2</v>
      </c>
      <c r="G3" s="140"/>
      <c r="H3" s="140"/>
    </row>
    <row r="4" spans="1:8">
      <c r="A4" s="4"/>
    </row>
    <row r="5" spans="1:8">
      <c r="A5" s="4"/>
      <c r="B5" s="141" t="s">
        <v>3</v>
      </c>
      <c r="C5" s="141"/>
      <c r="D5" s="141"/>
      <c r="E5" s="141"/>
      <c r="F5" s="141"/>
      <c r="G5" s="141"/>
      <c r="H5" s="141"/>
    </row>
    <row r="6" spans="1:8">
      <c r="A6" s="4"/>
      <c r="B6" s="141"/>
      <c r="C6" s="141"/>
      <c r="D6" s="141"/>
      <c r="E6" s="141"/>
      <c r="F6" s="141"/>
      <c r="G6" s="141"/>
      <c r="H6" s="141"/>
    </row>
    <row r="7" spans="1:8">
      <c r="A7" s="4"/>
      <c r="B7" s="142" t="s">
        <v>4</v>
      </c>
      <c r="C7" s="142"/>
      <c r="D7" s="142"/>
      <c r="E7" s="142"/>
      <c r="F7" s="142"/>
      <c r="G7" s="142"/>
      <c r="H7" s="142"/>
    </row>
    <row r="8" spans="1:8">
      <c r="A8" s="4"/>
      <c r="B8" s="137" t="s">
        <v>5</v>
      </c>
      <c r="C8" s="137"/>
      <c r="D8" s="137"/>
      <c r="E8" s="137"/>
      <c r="F8" s="137"/>
      <c r="G8" s="137"/>
      <c r="H8" s="137"/>
    </row>
    <row r="9" spans="1:8" ht="12.75" customHeight="1">
      <c r="A9" s="4"/>
      <c r="B9" s="142" t="s">
        <v>6</v>
      </c>
      <c r="C9" s="142"/>
      <c r="D9" s="142"/>
      <c r="E9" s="142"/>
      <c r="F9" s="142"/>
      <c r="G9" s="142"/>
      <c r="H9" s="142"/>
    </row>
    <row r="10" spans="1:8">
      <c r="A10" s="4"/>
      <c r="B10" s="146" t="s">
        <v>7</v>
      </c>
      <c r="C10" s="146"/>
      <c r="D10" s="146"/>
      <c r="E10" s="146"/>
      <c r="F10" s="146"/>
      <c r="G10" s="146"/>
      <c r="H10" s="146"/>
    </row>
    <row r="11" spans="1:8">
      <c r="A11" s="4"/>
      <c r="B11" s="147"/>
      <c r="C11" s="147"/>
      <c r="D11" s="147"/>
      <c r="E11" s="147"/>
      <c r="F11" s="147"/>
      <c r="G11" s="147"/>
      <c r="H11" s="147"/>
    </row>
    <row r="12" spans="1:8">
      <c r="A12" s="4"/>
      <c r="B12" s="148"/>
      <c r="C12" s="148"/>
      <c r="D12" s="148"/>
      <c r="E12" s="148"/>
      <c r="F12" s="148"/>
    </row>
    <row r="13" spans="1:8">
      <c r="A13" s="4"/>
      <c r="B13" s="141" t="s">
        <v>8</v>
      </c>
      <c r="C13" s="141"/>
      <c r="D13" s="141"/>
      <c r="E13" s="141"/>
      <c r="F13" s="141"/>
      <c r="G13" s="141"/>
      <c r="H13" s="141"/>
    </row>
    <row r="14" spans="1:8">
      <c r="A14" s="4"/>
      <c r="B14" s="141" t="s">
        <v>9</v>
      </c>
      <c r="C14" s="141"/>
      <c r="D14" s="141"/>
      <c r="E14" s="141"/>
      <c r="F14" s="141"/>
      <c r="G14" s="141"/>
      <c r="H14" s="141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49" t="s">
        <v>277</v>
      </c>
      <c r="C16" s="149"/>
      <c r="D16" s="149"/>
      <c r="E16" s="149"/>
      <c r="F16" s="149"/>
      <c r="G16" s="149"/>
      <c r="H16" s="149"/>
    </row>
    <row r="17" spans="1:8">
      <c r="A17" s="4"/>
      <c r="B17" s="150" t="s">
        <v>10</v>
      </c>
      <c r="C17" s="150"/>
      <c r="D17" s="150"/>
      <c r="E17" s="150"/>
      <c r="F17" s="150"/>
      <c r="G17" s="150"/>
      <c r="H17" s="150"/>
    </row>
    <row r="18" spans="1:8" ht="12.75" customHeight="1">
      <c r="A18" s="4"/>
      <c r="B18" s="5"/>
      <c r="C18" s="8"/>
      <c r="D18" s="8"/>
      <c r="E18" s="151" t="s">
        <v>138</v>
      </c>
      <c r="F18" s="151"/>
      <c r="G18" s="151"/>
      <c r="H18" s="151"/>
    </row>
    <row r="19" spans="1:8" ht="67.5" customHeight="1">
      <c r="A19" s="4"/>
      <c r="B19" s="9" t="s">
        <v>11</v>
      </c>
      <c r="C19" s="152" t="s">
        <v>12</v>
      </c>
      <c r="D19" s="153"/>
      <c r="E19" s="154"/>
      <c r="F19" s="11" t="s">
        <v>13</v>
      </c>
      <c r="G19" s="10" t="s">
        <v>14</v>
      </c>
      <c r="H19" s="10" t="s">
        <v>15</v>
      </c>
    </row>
    <row r="20" spans="1:8" s="2" customFormat="1" ht="12.75" customHeight="1">
      <c r="A20" s="4"/>
      <c r="B20" s="10" t="s">
        <v>16</v>
      </c>
      <c r="C20" s="12" t="s">
        <v>17</v>
      </c>
      <c r="D20" s="13"/>
      <c r="E20" s="14"/>
      <c r="F20" s="15"/>
      <c r="G20" s="16">
        <f>SUM(G21,G27,G37,G38,G39)</f>
        <v>2058201.42</v>
      </c>
      <c r="H20" s="16">
        <f>SUM(H21,H27,H37,H38,H39)</f>
        <v>337156.4</v>
      </c>
    </row>
    <row r="21" spans="1:8" s="2" customFormat="1" ht="12.75" customHeight="1">
      <c r="A21" s="4"/>
      <c r="B21" s="17" t="s">
        <v>18</v>
      </c>
      <c r="C21" s="18" t="s">
        <v>19</v>
      </c>
      <c r="D21" s="19"/>
      <c r="E21" s="20"/>
      <c r="F21" s="15" t="s">
        <v>276</v>
      </c>
      <c r="G21" s="21">
        <f>SUM(G22:G26)</f>
        <v>0.28999999999996001</v>
      </c>
      <c r="H21" s="21">
        <f>SUM(H22:H26)</f>
        <v>0.28999999999996001</v>
      </c>
    </row>
    <row r="22" spans="1:8" s="2" customFormat="1" ht="12.75" customHeight="1">
      <c r="A22" s="4"/>
      <c r="B22" s="15" t="s">
        <v>20</v>
      </c>
      <c r="C22" s="22"/>
      <c r="D22" s="23" t="s">
        <v>21</v>
      </c>
      <c r="E22" s="24"/>
      <c r="F22" s="25"/>
      <c r="G22" s="21" t="s">
        <v>22</v>
      </c>
      <c r="H22" s="21" t="s">
        <v>22</v>
      </c>
    </row>
    <row r="23" spans="1:8" s="2" customFormat="1" ht="12.75" customHeight="1">
      <c r="A23" s="4"/>
      <c r="B23" s="15" t="s">
        <v>23</v>
      </c>
      <c r="C23" s="22"/>
      <c r="D23" s="23" t="s">
        <v>24</v>
      </c>
      <c r="E23" s="26"/>
      <c r="F23" s="27"/>
      <c r="G23" s="21" t="s">
        <v>22</v>
      </c>
      <c r="H23" s="21" t="s">
        <v>22</v>
      </c>
    </row>
    <row r="24" spans="1:8" s="2" customFormat="1" ht="12.75" customHeight="1">
      <c r="A24" s="4"/>
      <c r="B24" s="15" t="s">
        <v>25</v>
      </c>
      <c r="C24" s="22"/>
      <c r="D24" s="23" t="s">
        <v>26</v>
      </c>
      <c r="E24" s="26"/>
      <c r="F24" s="27"/>
      <c r="G24" s="21">
        <v>0.28999999999996001</v>
      </c>
      <c r="H24" s="21">
        <v>0.28999999999996001</v>
      </c>
    </row>
    <row r="25" spans="1:8" s="2" customFormat="1" ht="12.75" customHeight="1">
      <c r="A25" s="4"/>
      <c r="B25" s="15" t="s">
        <v>27</v>
      </c>
      <c r="C25" s="22"/>
      <c r="D25" s="23" t="s">
        <v>28</v>
      </c>
      <c r="E25" s="26"/>
      <c r="F25" s="17"/>
      <c r="G25" s="21" t="s">
        <v>22</v>
      </c>
      <c r="H25" s="21" t="s">
        <v>22</v>
      </c>
    </row>
    <row r="26" spans="1:8" s="2" customFormat="1" ht="12.75" customHeight="1">
      <c r="A26" s="4"/>
      <c r="B26" s="28" t="s">
        <v>29</v>
      </c>
      <c r="C26" s="22"/>
      <c r="D26" s="29" t="s">
        <v>30</v>
      </c>
      <c r="E26" s="24"/>
      <c r="F26" s="17"/>
      <c r="G26" s="21" t="s">
        <v>22</v>
      </c>
      <c r="H26" s="21" t="s">
        <v>22</v>
      </c>
    </row>
    <row r="27" spans="1:8" s="2" customFormat="1" ht="12.75" customHeight="1">
      <c r="A27" s="4"/>
      <c r="B27" s="30" t="s">
        <v>31</v>
      </c>
      <c r="C27" s="31" t="s">
        <v>32</v>
      </c>
      <c r="D27" s="32"/>
      <c r="E27" s="33"/>
      <c r="F27" s="17" t="s">
        <v>262</v>
      </c>
      <c r="G27" s="21">
        <f>SUM(G28:G36)</f>
        <v>2058201.13</v>
      </c>
      <c r="H27" s="21">
        <f>SUM(H28:H36)</f>
        <v>337156.11000000004</v>
      </c>
    </row>
    <row r="28" spans="1:8" s="2" customFormat="1" ht="12.75" customHeight="1">
      <c r="A28" s="4"/>
      <c r="B28" s="15" t="s">
        <v>33</v>
      </c>
      <c r="C28" s="22"/>
      <c r="D28" s="23" t="s">
        <v>34</v>
      </c>
      <c r="E28" s="26"/>
      <c r="F28" s="27"/>
      <c r="G28" s="21" t="s">
        <v>22</v>
      </c>
      <c r="H28" s="21" t="s">
        <v>22</v>
      </c>
    </row>
    <row r="29" spans="1:8" s="2" customFormat="1" ht="12.75" customHeight="1">
      <c r="A29" s="4"/>
      <c r="B29" s="15" t="s">
        <v>35</v>
      </c>
      <c r="C29" s="22"/>
      <c r="D29" s="23" t="s">
        <v>36</v>
      </c>
      <c r="E29" s="26"/>
      <c r="F29" s="27"/>
      <c r="G29" s="21">
        <v>1947836.76</v>
      </c>
      <c r="H29" s="21">
        <v>225990.44</v>
      </c>
    </row>
    <row r="30" spans="1:8" s="2" customFormat="1" ht="12.75" customHeight="1">
      <c r="A30" s="4"/>
      <c r="B30" s="15" t="s">
        <v>37</v>
      </c>
      <c r="C30" s="22"/>
      <c r="D30" s="23" t="s">
        <v>38</v>
      </c>
      <c r="E30" s="26"/>
      <c r="F30" s="27"/>
      <c r="G30" s="21" t="s">
        <v>22</v>
      </c>
      <c r="H30" s="21" t="s">
        <v>22</v>
      </c>
    </row>
    <row r="31" spans="1:8" s="2" customFormat="1" ht="12.75" customHeight="1">
      <c r="A31" s="4"/>
      <c r="B31" s="15" t="s">
        <v>39</v>
      </c>
      <c r="C31" s="22"/>
      <c r="D31" s="23" t="s">
        <v>40</v>
      </c>
      <c r="E31" s="26"/>
      <c r="F31" s="27"/>
      <c r="G31" s="21">
        <v>47252.959999999999</v>
      </c>
      <c r="H31" s="21">
        <v>49204.97</v>
      </c>
    </row>
    <row r="32" spans="1:8" s="2" customFormat="1" ht="12.75" customHeight="1">
      <c r="A32" s="4"/>
      <c r="B32" s="15" t="s">
        <v>41</v>
      </c>
      <c r="C32" s="22"/>
      <c r="D32" s="23" t="s">
        <v>42</v>
      </c>
      <c r="E32" s="26"/>
      <c r="F32" s="27"/>
      <c r="G32" s="21">
        <v>43715.75</v>
      </c>
      <c r="H32" s="21">
        <v>37927.99</v>
      </c>
    </row>
    <row r="33" spans="1:8" s="2" customFormat="1" ht="12.75" customHeight="1">
      <c r="A33" s="4"/>
      <c r="B33" s="15" t="s">
        <v>43</v>
      </c>
      <c r="C33" s="22"/>
      <c r="D33" s="23" t="s">
        <v>44</v>
      </c>
      <c r="E33" s="26"/>
      <c r="F33" s="27"/>
      <c r="G33" s="21" t="s">
        <v>22</v>
      </c>
      <c r="H33" s="21" t="s">
        <v>22</v>
      </c>
    </row>
    <row r="34" spans="1:8" s="2" customFormat="1" ht="12.75" customHeight="1">
      <c r="A34" s="4"/>
      <c r="B34" s="15" t="s">
        <v>45</v>
      </c>
      <c r="C34" s="22"/>
      <c r="D34" s="23" t="s">
        <v>46</v>
      </c>
      <c r="E34" s="26"/>
      <c r="F34" s="27"/>
      <c r="G34" s="21">
        <v>19395.66</v>
      </c>
      <c r="H34" s="21">
        <v>24032.71</v>
      </c>
    </row>
    <row r="35" spans="1:8" s="2" customFormat="1" ht="12.75" customHeight="1">
      <c r="A35" s="4"/>
      <c r="B35" s="15" t="s">
        <v>47</v>
      </c>
      <c r="C35" s="34"/>
      <c r="D35" s="35" t="s">
        <v>48</v>
      </c>
      <c r="E35" s="36"/>
      <c r="F35" s="27"/>
      <c r="G35" s="21" t="s">
        <v>22</v>
      </c>
      <c r="H35" s="21" t="s">
        <v>22</v>
      </c>
    </row>
    <row r="36" spans="1:8" s="2" customFormat="1" ht="12.75" customHeight="1">
      <c r="A36" s="4"/>
      <c r="B36" s="15" t="s">
        <v>49</v>
      </c>
      <c r="C36" s="22"/>
      <c r="D36" s="23" t="s">
        <v>50</v>
      </c>
      <c r="E36" s="26"/>
      <c r="F36" s="17"/>
      <c r="G36" s="21">
        <v>0</v>
      </c>
      <c r="H36" s="21">
        <v>0</v>
      </c>
    </row>
    <row r="37" spans="1:8" s="2" customFormat="1" ht="12.75" customHeight="1">
      <c r="A37" s="4"/>
      <c r="B37" s="17" t="s">
        <v>51</v>
      </c>
      <c r="C37" s="37" t="s">
        <v>52</v>
      </c>
      <c r="D37" s="37"/>
      <c r="E37" s="38"/>
      <c r="F37" s="17"/>
      <c r="G37" s="21" t="s">
        <v>22</v>
      </c>
      <c r="H37" s="21" t="s">
        <v>22</v>
      </c>
    </row>
    <row r="38" spans="1:8" s="2" customFormat="1" ht="12.75" customHeight="1">
      <c r="A38" s="4"/>
      <c r="B38" s="17" t="s">
        <v>53</v>
      </c>
      <c r="C38" s="37" t="s">
        <v>54</v>
      </c>
      <c r="D38" s="37"/>
      <c r="E38" s="38"/>
      <c r="F38" s="27"/>
      <c r="G38" s="21" t="s">
        <v>22</v>
      </c>
      <c r="H38" s="21" t="s">
        <v>22</v>
      </c>
    </row>
    <row r="39" spans="1:8" s="2" customFormat="1" ht="12.75" customHeight="1">
      <c r="A39" s="4"/>
      <c r="B39" s="17" t="s">
        <v>55</v>
      </c>
      <c r="C39" s="37" t="s">
        <v>56</v>
      </c>
      <c r="D39" s="22"/>
      <c r="E39" s="39"/>
      <c r="F39" s="27"/>
      <c r="G39" s="21" t="s">
        <v>22</v>
      </c>
      <c r="H39" s="21" t="s">
        <v>22</v>
      </c>
    </row>
    <row r="40" spans="1:8" s="2" customFormat="1" ht="12.75" customHeight="1">
      <c r="A40" s="4"/>
      <c r="B40" s="10" t="s">
        <v>57</v>
      </c>
      <c r="C40" s="12" t="s">
        <v>58</v>
      </c>
      <c r="D40" s="13"/>
      <c r="E40" s="14"/>
      <c r="F40" s="27"/>
      <c r="G40" s="21" t="s">
        <v>22</v>
      </c>
      <c r="H40" s="21" t="s">
        <v>22</v>
      </c>
    </row>
    <row r="41" spans="1:8" s="2" customFormat="1" ht="12.75" customHeight="1">
      <c r="A41" s="4"/>
      <c r="B41" s="9" t="s">
        <v>59</v>
      </c>
      <c r="C41" s="40" t="s">
        <v>60</v>
      </c>
      <c r="D41" s="41"/>
      <c r="E41" s="42"/>
      <c r="F41" s="17"/>
      <c r="G41" s="16">
        <f>SUM(G42,G48,G49,G56,G57)</f>
        <v>262322.23000000004</v>
      </c>
      <c r="H41" s="16">
        <f>SUM(H42,H48,H49,H56,H57)</f>
        <v>134652.5</v>
      </c>
    </row>
    <row r="42" spans="1:8" s="2" customFormat="1" ht="12.75" customHeight="1">
      <c r="A42" s="4"/>
      <c r="B42" s="43" t="s">
        <v>18</v>
      </c>
      <c r="C42" s="44" t="s">
        <v>61</v>
      </c>
      <c r="D42" s="45"/>
      <c r="E42" s="46"/>
      <c r="F42" s="17" t="s">
        <v>263</v>
      </c>
      <c r="G42" s="21">
        <f>SUM(G43:G47)</f>
        <v>1674.41</v>
      </c>
      <c r="H42" s="21">
        <f>SUM(H43:H47)</f>
        <v>1979</v>
      </c>
    </row>
    <row r="43" spans="1:8" s="2" customFormat="1" ht="12.75" customHeight="1">
      <c r="A43" s="4"/>
      <c r="B43" s="47" t="s">
        <v>20</v>
      </c>
      <c r="C43" s="34"/>
      <c r="D43" s="35" t="s">
        <v>62</v>
      </c>
      <c r="E43" s="36"/>
      <c r="F43" s="27"/>
      <c r="G43" s="21" t="s">
        <v>22</v>
      </c>
      <c r="H43" s="21" t="s">
        <v>22</v>
      </c>
    </row>
    <row r="44" spans="1:8" s="2" customFormat="1" ht="12.75" customHeight="1">
      <c r="A44" s="4"/>
      <c r="B44" s="47" t="s">
        <v>23</v>
      </c>
      <c r="C44" s="34"/>
      <c r="D44" s="35" t="s">
        <v>63</v>
      </c>
      <c r="E44" s="36"/>
      <c r="F44" s="27"/>
      <c r="G44" s="21">
        <v>1674.41</v>
      </c>
      <c r="H44" s="21">
        <v>1979</v>
      </c>
    </row>
    <row r="45" spans="1:8" s="2" customFormat="1">
      <c r="A45" s="4"/>
      <c r="B45" s="47" t="s">
        <v>25</v>
      </c>
      <c r="C45" s="34"/>
      <c r="D45" s="35" t="s">
        <v>64</v>
      </c>
      <c r="E45" s="36"/>
      <c r="F45" s="27"/>
      <c r="G45" s="21" t="s">
        <v>22</v>
      </c>
      <c r="H45" s="21" t="s">
        <v>22</v>
      </c>
    </row>
    <row r="46" spans="1:8" s="2" customFormat="1">
      <c r="A46" s="4"/>
      <c r="B46" s="47" t="s">
        <v>27</v>
      </c>
      <c r="C46" s="34"/>
      <c r="D46" s="35" t="s">
        <v>65</v>
      </c>
      <c r="E46" s="36"/>
      <c r="F46" s="27"/>
      <c r="G46" s="21" t="s">
        <v>22</v>
      </c>
      <c r="H46" s="21" t="s">
        <v>22</v>
      </c>
    </row>
    <row r="47" spans="1:8" s="2" customFormat="1" ht="12.75" customHeight="1">
      <c r="A47" s="4"/>
      <c r="B47" s="47" t="s">
        <v>29</v>
      </c>
      <c r="C47" s="41"/>
      <c r="D47" s="155" t="s">
        <v>66</v>
      </c>
      <c r="E47" s="156"/>
      <c r="F47" s="27"/>
      <c r="G47" s="21" t="s">
        <v>22</v>
      </c>
      <c r="H47" s="21" t="s">
        <v>22</v>
      </c>
    </row>
    <row r="48" spans="1:8" s="2" customFormat="1" ht="12.75" customHeight="1">
      <c r="A48" s="4"/>
      <c r="B48" s="43" t="s">
        <v>31</v>
      </c>
      <c r="C48" s="49" t="s">
        <v>67</v>
      </c>
      <c r="D48" s="50"/>
      <c r="E48" s="51"/>
      <c r="F48" s="17" t="s">
        <v>264</v>
      </c>
      <c r="G48" s="21">
        <v>695.09</v>
      </c>
      <c r="H48" s="21">
        <v>570.71</v>
      </c>
    </row>
    <row r="49" spans="1:8" s="2" customFormat="1" ht="12.75" customHeight="1">
      <c r="A49" s="4"/>
      <c r="B49" s="43" t="s">
        <v>51</v>
      </c>
      <c r="C49" s="44" t="s">
        <v>68</v>
      </c>
      <c r="D49" s="45"/>
      <c r="E49" s="46"/>
      <c r="F49" s="17" t="s">
        <v>265</v>
      </c>
      <c r="G49" s="21">
        <f>SUM(G50:G55)</f>
        <v>250671.02000000002</v>
      </c>
      <c r="H49" s="21">
        <f>SUM(H50:H55)</f>
        <v>122751.68000000001</v>
      </c>
    </row>
    <row r="50" spans="1:8" s="2" customFormat="1" ht="12.75" customHeight="1">
      <c r="A50" s="4"/>
      <c r="B50" s="47" t="s">
        <v>69</v>
      </c>
      <c r="C50" s="45"/>
      <c r="D50" s="52" t="s">
        <v>70</v>
      </c>
      <c r="E50" s="53"/>
      <c r="F50" s="17"/>
      <c r="G50" s="21" t="s">
        <v>22</v>
      </c>
      <c r="H50" s="21" t="s">
        <v>22</v>
      </c>
    </row>
    <row r="51" spans="1:8" s="2" customFormat="1" ht="12.75" customHeight="1">
      <c r="A51" s="4"/>
      <c r="B51" s="54" t="s">
        <v>71</v>
      </c>
      <c r="C51" s="34"/>
      <c r="D51" s="35" t="s">
        <v>72</v>
      </c>
      <c r="E51" s="55"/>
      <c r="F51" s="56"/>
      <c r="G51" s="21" t="s">
        <v>22</v>
      </c>
      <c r="H51" s="21" t="s">
        <v>22</v>
      </c>
    </row>
    <row r="52" spans="1:8" s="2" customFormat="1" ht="12.75" customHeight="1">
      <c r="A52" s="4"/>
      <c r="B52" s="47" t="s">
        <v>73</v>
      </c>
      <c r="C52" s="34"/>
      <c r="D52" s="35" t="s">
        <v>74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75</v>
      </c>
      <c r="C53" s="34"/>
      <c r="D53" s="155" t="s">
        <v>76</v>
      </c>
      <c r="E53" s="156"/>
      <c r="F53" s="17"/>
      <c r="G53" s="21">
        <v>10778.39</v>
      </c>
      <c r="H53" s="21">
        <v>9431.0499999999993</v>
      </c>
    </row>
    <row r="54" spans="1:8" s="2" customFormat="1" ht="12.75" customHeight="1">
      <c r="A54" s="4"/>
      <c r="B54" s="47" t="s">
        <v>77</v>
      </c>
      <c r="C54" s="131"/>
      <c r="D54" s="132" t="s">
        <v>78</v>
      </c>
      <c r="E54" s="133"/>
      <c r="F54" s="134"/>
      <c r="G54" s="135">
        <v>239892.63</v>
      </c>
      <c r="H54" s="135">
        <v>113317.07</v>
      </c>
    </row>
    <row r="55" spans="1:8" s="2" customFormat="1" ht="12.75" customHeight="1">
      <c r="A55" s="4"/>
      <c r="B55" s="47" t="s">
        <v>79</v>
      </c>
      <c r="C55" s="34"/>
      <c r="D55" s="35" t="s">
        <v>80</v>
      </c>
      <c r="E55" s="36"/>
      <c r="F55" s="17"/>
      <c r="G55" s="21">
        <v>0</v>
      </c>
      <c r="H55" s="21">
        <v>3.56</v>
      </c>
    </row>
    <row r="56" spans="1:8" s="2" customFormat="1" ht="12.75" customHeight="1">
      <c r="A56" s="4"/>
      <c r="B56" s="43" t="s">
        <v>53</v>
      </c>
      <c r="C56" s="57" t="s">
        <v>81</v>
      </c>
      <c r="D56" s="57"/>
      <c r="E56" s="58"/>
      <c r="F56" s="17"/>
      <c r="G56" s="21" t="s">
        <v>22</v>
      </c>
      <c r="H56" s="21" t="s">
        <v>22</v>
      </c>
    </row>
    <row r="57" spans="1:8" s="2" customFormat="1" ht="12.75" customHeight="1">
      <c r="A57" s="4"/>
      <c r="B57" s="43" t="s">
        <v>55</v>
      </c>
      <c r="C57" s="57" t="s">
        <v>82</v>
      </c>
      <c r="D57" s="57"/>
      <c r="E57" s="58"/>
      <c r="F57" s="17" t="s">
        <v>266</v>
      </c>
      <c r="G57" s="21">
        <v>9281.7099999999991</v>
      </c>
      <c r="H57" s="21">
        <v>9351.11</v>
      </c>
    </row>
    <row r="58" spans="1:8" s="2" customFormat="1" ht="12.75" customHeight="1">
      <c r="A58" s="4"/>
      <c r="B58" s="17"/>
      <c r="C58" s="31" t="s">
        <v>83</v>
      </c>
      <c r="D58" s="32"/>
      <c r="E58" s="33"/>
      <c r="F58" s="17"/>
      <c r="G58" s="21">
        <f>SUM(G20,G40,G41)</f>
        <v>2320523.65</v>
      </c>
      <c r="H58" s="21">
        <f>SUM(H20,H40,H41)</f>
        <v>471808.9</v>
      </c>
    </row>
    <row r="59" spans="1:8" s="2" customFormat="1" ht="12.75" customHeight="1">
      <c r="A59" s="4"/>
      <c r="B59" s="10" t="s">
        <v>84</v>
      </c>
      <c r="C59" s="12" t="s">
        <v>85</v>
      </c>
      <c r="D59" s="12"/>
      <c r="E59" s="59"/>
      <c r="F59" s="17" t="s">
        <v>267</v>
      </c>
      <c r="G59" s="16">
        <f>SUM(G60:G63)</f>
        <v>2063156.94</v>
      </c>
      <c r="H59" s="16">
        <f>SUM(H60:H63)</f>
        <v>341111.86</v>
      </c>
    </row>
    <row r="60" spans="1:8" s="2" customFormat="1" ht="12.75" customHeight="1">
      <c r="A60" s="4"/>
      <c r="B60" s="17" t="s">
        <v>18</v>
      </c>
      <c r="C60" s="37" t="s">
        <v>86</v>
      </c>
      <c r="D60" s="37"/>
      <c r="E60" s="38"/>
      <c r="F60" s="17"/>
      <c r="G60" s="21">
        <v>30722.25</v>
      </c>
      <c r="H60" s="21">
        <v>34656.68</v>
      </c>
    </row>
    <row r="61" spans="1:8" s="2" customFormat="1" ht="12.75" customHeight="1">
      <c r="A61" s="4"/>
      <c r="B61" s="30" t="s">
        <v>31</v>
      </c>
      <c r="C61" s="31" t="s">
        <v>87</v>
      </c>
      <c r="D61" s="32"/>
      <c r="E61" s="33"/>
      <c r="F61" s="30"/>
      <c r="G61" s="21">
        <v>2023152.98</v>
      </c>
      <c r="H61" s="21">
        <v>297143.89</v>
      </c>
    </row>
    <row r="62" spans="1:8" s="2" customFormat="1" ht="12.75" customHeight="1">
      <c r="A62" s="4"/>
      <c r="B62" s="17" t="s">
        <v>51</v>
      </c>
      <c r="C62" s="143" t="s">
        <v>88</v>
      </c>
      <c r="D62" s="144"/>
      <c r="E62" s="145"/>
      <c r="F62" s="17"/>
      <c r="G62" s="21">
        <v>0</v>
      </c>
      <c r="H62" s="21">
        <v>0</v>
      </c>
    </row>
    <row r="63" spans="1:8" s="2" customFormat="1" ht="12.75" customHeight="1">
      <c r="A63" s="4"/>
      <c r="B63" s="17" t="s">
        <v>89</v>
      </c>
      <c r="C63" s="37" t="s">
        <v>90</v>
      </c>
      <c r="D63" s="22"/>
      <c r="E63" s="39"/>
      <c r="F63" s="17"/>
      <c r="G63" s="21">
        <v>9281.7099999999991</v>
      </c>
      <c r="H63" s="21">
        <v>9311.2900000000009</v>
      </c>
    </row>
    <row r="64" spans="1:8" s="2" customFormat="1" ht="12.75" customHeight="1">
      <c r="A64" s="4"/>
      <c r="B64" s="10" t="s">
        <v>91</v>
      </c>
      <c r="C64" s="12" t="s">
        <v>92</v>
      </c>
      <c r="D64" s="13"/>
      <c r="E64" s="14"/>
      <c r="F64" s="17"/>
      <c r="G64" s="16">
        <f>SUM(G65,G69)</f>
        <v>240752.64000000001</v>
      </c>
      <c r="H64" s="16">
        <f>SUM(H65,H69)</f>
        <v>121965.3</v>
      </c>
    </row>
    <row r="65" spans="1:8" s="2" customFormat="1" ht="12.75" customHeight="1">
      <c r="A65" s="4"/>
      <c r="B65" s="17" t="s">
        <v>18</v>
      </c>
      <c r="C65" s="18" t="s">
        <v>93</v>
      </c>
      <c r="D65" s="60"/>
      <c r="E65" s="61"/>
      <c r="F65" s="17" t="s">
        <v>268</v>
      </c>
      <c r="G65" s="21">
        <f>SUM(G66:G68)</f>
        <v>5106.6899999999996</v>
      </c>
      <c r="H65" s="21">
        <f>SUM(H66:H68)</f>
        <v>5106.6899999999996</v>
      </c>
    </row>
    <row r="66" spans="1:8" s="2" customFormat="1">
      <c r="A66" s="4"/>
      <c r="B66" s="15" t="s">
        <v>20</v>
      </c>
      <c r="C66" s="62"/>
      <c r="D66" s="23" t="s">
        <v>94</v>
      </c>
      <c r="E66" s="63"/>
      <c r="F66" s="17"/>
      <c r="G66" s="21" t="s">
        <v>22</v>
      </c>
      <c r="H66" s="21" t="s">
        <v>22</v>
      </c>
    </row>
    <row r="67" spans="1:8" s="2" customFormat="1" ht="12.75" customHeight="1">
      <c r="A67" s="4"/>
      <c r="B67" s="15" t="s">
        <v>23</v>
      </c>
      <c r="C67" s="22"/>
      <c r="D67" s="23" t="s">
        <v>95</v>
      </c>
      <c r="E67" s="26"/>
      <c r="F67" s="17"/>
      <c r="G67" s="21">
        <v>5106.6899999999996</v>
      </c>
      <c r="H67" s="21">
        <v>5106.6899999999996</v>
      </c>
    </row>
    <row r="68" spans="1:8" s="2" customFormat="1" ht="12.75" customHeight="1">
      <c r="A68" s="4"/>
      <c r="B68" s="15" t="s">
        <v>96</v>
      </c>
      <c r="C68" s="22"/>
      <c r="D68" s="23" t="s">
        <v>97</v>
      </c>
      <c r="E68" s="26"/>
      <c r="F68" s="27"/>
      <c r="G68" s="21" t="s">
        <v>22</v>
      </c>
      <c r="H68" s="21" t="s">
        <v>22</v>
      </c>
    </row>
    <row r="69" spans="1:8" s="64" customFormat="1" ht="12.75" customHeight="1">
      <c r="A69" s="4"/>
      <c r="B69" s="43" t="s">
        <v>31</v>
      </c>
      <c r="C69" s="65" t="s">
        <v>98</v>
      </c>
      <c r="D69" s="66"/>
      <c r="E69" s="67"/>
      <c r="F69" s="43" t="s">
        <v>269</v>
      </c>
      <c r="G69" s="21">
        <f>SUM(G70:G75,G78:G83)</f>
        <v>235645.95</v>
      </c>
      <c r="H69" s="21">
        <f>SUM(H70:H75,H78:H83)</f>
        <v>116858.61</v>
      </c>
    </row>
    <row r="70" spans="1:8" s="2" customFormat="1" ht="12.75" customHeight="1">
      <c r="A70" s="4"/>
      <c r="B70" s="15" t="s">
        <v>33</v>
      </c>
      <c r="C70" s="22"/>
      <c r="D70" s="23" t="s">
        <v>99</v>
      </c>
      <c r="E70" s="24"/>
      <c r="F70" s="17"/>
      <c r="G70" s="21" t="s">
        <v>22</v>
      </c>
      <c r="H70" s="21" t="s">
        <v>22</v>
      </c>
    </row>
    <row r="71" spans="1:8" s="2" customFormat="1" ht="12.75" customHeight="1">
      <c r="A71" s="4"/>
      <c r="B71" s="15" t="s">
        <v>35</v>
      </c>
      <c r="C71" s="62"/>
      <c r="D71" s="23" t="s">
        <v>100</v>
      </c>
      <c r="E71" s="63"/>
      <c r="F71" s="17"/>
      <c r="G71" s="21" t="s">
        <v>22</v>
      </c>
      <c r="H71" s="21" t="s">
        <v>22</v>
      </c>
    </row>
    <row r="72" spans="1:8" s="2" customFormat="1">
      <c r="A72" s="4"/>
      <c r="B72" s="15" t="s">
        <v>37</v>
      </c>
      <c r="C72" s="62"/>
      <c r="D72" s="23" t="s">
        <v>101</v>
      </c>
      <c r="E72" s="63"/>
      <c r="F72" s="17"/>
      <c r="G72" s="21" t="s">
        <v>22</v>
      </c>
      <c r="H72" s="21" t="s">
        <v>22</v>
      </c>
    </row>
    <row r="73" spans="1:8" s="2" customFormat="1">
      <c r="A73" s="4"/>
      <c r="B73" s="68" t="s">
        <v>39</v>
      </c>
      <c r="C73" s="45"/>
      <c r="D73" s="69" t="s">
        <v>102</v>
      </c>
      <c r="E73" s="53"/>
      <c r="F73" s="17"/>
      <c r="G73" s="21" t="s">
        <v>22</v>
      </c>
      <c r="H73" s="21" t="s">
        <v>22</v>
      </c>
    </row>
    <row r="74" spans="1:8" s="2" customFormat="1">
      <c r="A74" s="4"/>
      <c r="B74" s="17" t="s">
        <v>41</v>
      </c>
      <c r="C74" s="29"/>
      <c r="D74" s="29" t="s">
        <v>103</v>
      </c>
      <c r="E74" s="24"/>
      <c r="F74" s="70"/>
      <c r="G74" s="21" t="s">
        <v>22</v>
      </c>
      <c r="H74" s="21" t="s">
        <v>22</v>
      </c>
    </row>
    <row r="75" spans="1:8" s="2" customFormat="1" ht="12.75" customHeight="1">
      <c r="A75" s="4"/>
      <c r="B75" s="71" t="s">
        <v>43</v>
      </c>
      <c r="C75" s="66"/>
      <c r="D75" s="72" t="s">
        <v>104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105</v>
      </c>
      <c r="C76" s="34"/>
      <c r="D76" s="55"/>
      <c r="E76" s="36" t="s">
        <v>106</v>
      </c>
      <c r="F76" s="17"/>
      <c r="G76" s="21" t="s">
        <v>22</v>
      </c>
      <c r="H76" s="21" t="s">
        <v>22</v>
      </c>
    </row>
    <row r="77" spans="1:8" s="2" customFormat="1" ht="12.75" customHeight="1">
      <c r="A77" s="4"/>
      <c r="B77" s="47" t="s">
        <v>107</v>
      </c>
      <c r="C77" s="34"/>
      <c r="D77" s="55"/>
      <c r="E77" s="36" t="s">
        <v>108</v>
      </c>
      <c r="F77" s="27"/>
      <c r="G77" s="21">
        <v>0</v>
      </c>
      <c r="H77" s="21">
        <v>0</v>
      </c>
    </row>
    <row r="78" spans="1:8" s="2" customFormat="1" ht="12.75" customHeight="1">
      <c r="A78" s="4"/>
      <c r="B78" s="47" t="s">
        <v>45</v>
      </c>
      <c r="C78" s="50"/>
      <c r="D78" s="74" t="s">
        <v>109</v>
      </c>
      <c r="E78" s="75"/>
      <c r="F78" s="27"/>
      <c r="G78" s="21" t="s">
        <v>22</v>
      </c>
      <c r="H78" s="21" t="s">
        <v>22</v>
      </c>
    </row>
    <row r="79" spans="1:8" s="2" customFormat="1" ht="12.75" customHeight="1">
      <c r="A79" s="4"/>
      <c r="B79" s="47" t="s">
        <v>47</v>
      </c>
      <c r="C79" s="76"/>
      <c r="D79" s="35" t="s">
        <v>110</v>
      </c>
      <c r="E79" s="77"/>
      <c r="F79" s="17"/>
      <c r="G79" s="21" t="s">
        <v>22</v>
      </c>
      <c r="H79" s="21" t="s">
        <v>22</v>
      </c>
    </row>
    <row r="80" spans="1:8" s="2" customFormat="1" ht="12.75" customHeight="1">
      <c r="A80" s="4"/>
      <c r="B80" s="47" t="s">
        <v>49</v>
      </c>
      <c r="C80" s="22"/>
      <c r="D80" s="23" t="s">
        <v>111</v>
      </c>
      <c r="E80" s="26"/>
      <c r="F80" s="17"/>
      <c r="G80" s="21">
        <v>2697.84</v>
      </c>
      <c r="H80" s="21">
        <v>8652.5300000000007</v>
      </c>
    </row>
    <row r="81" spans="1:8" s="2" customFormat="1" ht="12.75" customHeight="1">
      <c r="A81" s="4"/>
      <c r="B81" s="47" t="s">
        <v>112</v>
      </c>
      <c r="C81" s="22"/>
      <c r="D81" s="23" t="s">
        <v>113</v>
      </c>
      <c r="E81" s="26"/>
      <c r="F81" s="17"/>
      <c r="G81" s="21">
        <v>125293.83</v>
      </c>
      <c r="H81" s="21">
        <v>0</v>
      </c>
    </row>
    <row r="82" spans="1:8" s="2" customFormat="1" ht="12.75" customHeight="1">
      <c r="A82" s="4"/>
      <c r="B82" s="15" t="s">
        <v>114</v>
      </c>
      <c r="C82" s="34"/>
      <c r="D82" s="35" t="s">
        <v>115</v>
      </c>
      <c r="E82" s="36"/>
      <c r="F82" s="17"/>
      <c r="G82" s="21">
        <v>107635.34</v>
      </c>
      <c r="H82" s="21">
        <v>108132.34</v>
      </c>
    </row>
    <row r="83" spans="1:8" s="2" customFormat="1" ht="12.75" customHeight="1">
      <c r="A83" s="4"/>
      <c r="B83" s="15" t="s">
        <v>116</v>
      </c>
      <c r="C83" s="22"/>
      <c r="D83" s="23" t="s">
        <v>117</v>
      </c>
      <c r="E83" s="26"/>
      <c r="F83" s="27"/>
      <c r="G83" s="21">
        <v>18.940000000000001</v>
      </c>
      <c r="H83" s="21">
        <v>73.739999999999995</v>
      </c>
    </row>
    <row r="84" spans="1:8" s="2" customFormat="1" ht="12.75" customHeight="1">
      <c r="A84" s="4"/>
      <c r="B84" s="10" t="s">
        <v>118</v>
      </c>
      <c r="C84" s="78" t="s">
        <v>119</v>
      </c>
      <c r="D84" s="79"/>
      <c r="E84" s="80"/>
      <c r="F84" s="27" t="s">
        <v>270</v>
      </c>
      <c r="G84" s="16">
        <f>SUM(G85,G86,G89,G90)</f>
        <v>16614.070000000298</v>
      </c>
      <c r="H84" s="16">
        <f>SUM(H85,H86,H89,H90)</f>
        <v>8731.7399999998997</v>
      </c>
    </row>
    <row r="85" spans="1:8" s="2" customFormat="1" ht="12.75" customHeight="1">
      <c r="A85" s="4"/>
      <c r="B85" s="17" t="s">
        <v>18</v>
      </c>
      <c r="C85" s="37" t="s">
        <v>120</v>
      </c>
      <c r="D85" s="22"/>
      <c r="E85" s="39"/>
      <c r="F85" s="27"/>
      <c r="G85" s="21" t="s">
        <v>22</v>
      </c>
      <c r="H85" s="21" t="s">
        <v>22</v>
      </c>
    </row>
    <row r="86" spans="1:8" s="2" customFormat="1" ht="12.75" customHeight="1">
      <c r="A86" s="4"/>
      <c r="B86" s="17" t="s">
        <v>31</v>
      </c>
      <c r="C86" s="18" t="s">
        <v>121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33</v>
      </c>
      <c r="C87" s="22"/>
      <c r="D87" s="23" t="s">
        <v>122</v>
      </c>
      <c r="E87" s="26"/>
      <c r="F87" s="17"/>
      <c r="G87" s="21" t="s">
        <v>22</v>
      </c>
      <c r="H87" s="21" t="s">
        <v>22</v>
      </c>
    </row>
    <row r="88" spans="1:8" s="2" customFormat="1" ht="12.75" customHeight="1">
      <c r="A88" s="4"/>
      <c r="B88" s="15" t="s">
        <v>35</v>
      </c>
      <c r="C88" s="22"/>
      <c r="D88" s="23" t="s">
        <v>123</v>
      </c>
      <c r="E88" s="26"/>
      <c r="F88" s="17"/>
      <c r="G88" s="21" t="s">
        <v>22</v>
      </c>
      <c r="H88" s="21" t="s">
        <v>22</v>
      </c>
    </row>
    <row r="89" spans="1:8" s="2" customFormat="1" ht="12.75" customHeight="1">
      <c r="A89" s="4"/>
      <c r="B89" s="43" t="s">
        <v>51</v>
      </c>
      <c r="C89" s="55" t="s">
        <v>124</v>
      </c>
      <c r="D89" s="55"/>
      <c r="E89" s="48"/>
      <c r="F89" s="17"/>
      <c r="G89" s="21" t="s">
        <v>22</v>
      </c>
      <c r="H89" s="21" t="s">
        <v>22</v>
      </c>
    </row>
    <row r="90" spans="1:8" s="2" customFormat="1" ht="12.75" customHeight="1">
      <c r="A90" s="4"/>
      <c r="B90" s="30" t="s">
        <v>53</v>
      </c>
      <c r="C90" s="31" t="s">
        <v>125</v>
      </c>
      <c r="D90" s="32"/>
      <c r="E90" s="33"/>
      <c r="F90" s="17"/>
      <c r="G90" s="21">
        <f>SUM(G91:G92)</f>
        <v>16614.070000000298</v>
      </c>
      <c r="H90" s="21">
        <f>SUM(H91:H92)</f>
        <v>8731.7399999998997</v>
      </c>
    </row>
    <row r="91" spans="1:8" s="2" customFormat="1" ht="12.75" customHeight="1">
      <c r="A91" s="4"/>
      <c r="B91" s="15" t="s">
        <v>126</v>
      </c>
      <c r="C91" s="13"/>
      <c r="D91" s="23" t="s">
        <v>127</v>
      </c>
      <c r="E91" s="81"/>
      <c r="F91" s="27"/>
      <c r="G91" s="21">
        <v>7882.3300000003001</v>
      </c>
      <c r="H91" s="21">
        <v>3101.8999999999</v>
      </c>
    </row>
    <row r="92" spans="1:8" s="2" customFormat="1" ht="12.75" customHeight="1">
      <c r="A92" s="4"/>
      <c r="B92" s="15" t="s">
        <v>128</v>
      </c>
      <c r="C92" s="13"/>
      <c r="D92" s="23" t="s">
        <v>129</v>
      </c>
      <c r="E92" s="81"/>
      <c r="F92" s="27"/>
      <c r="G92" s="21">
        <v>8731.74</v>
      </c>
      <c r="H92" s="21">
        <v>5629.84</v>
      </c>
    </row>
    <row r="93" spans="1:8" s="2" customFormat="1" ht="12.75" customHeight="1">
      <c r="A93" s="4"/>
      <c r="B93" s="10" t="s">
        <v>130</v>
      </c>
      <c r="C93" s="78" t="s">
        <v>131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58" t="s">
        <v>132</v>
      </c>
      <c r="D94" s="155"/>
      <c r="E94" s="156"/>
      <c r="F94" s="17"/>
      <c r="G94" s="82">
        <f>SUM(G59,G64,G84,G93)</f>
        <v>2320523.6500000004</v>
      </c>
      <c r="H94" s="82">
        <f>SUM(H59,H64,H84,H93)</f>
        <v>471808.89999999985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59" t="s">
        <v>273</v>
      </c>
      <c r="C96" s="159"/>
      <c r="D96" s="159"/>
      <c r="E96" s="159"/>
      <c r="F96" s="85"/>
      <c r="G96" s="160" t="s">
        <v>133</v>
      </c>
      <c r="H96" s="160"/>
    </row>
    <row r="97" spans="1:8" s="2" customFormat="1" ht="12.75" customHeight="1">
      <c r="A97" s="4"/>
      <c r="B97" s="161" t="s">
        <v>134</v>
      </c>
      <c r="C97" s="161"/>
      <c r="D97" s="161"/>
      <c r="E97" s="161"/>
      <c r="F97" s="3" t="s">
        <v>135</v>
      </c>
      <c r="G97" s="137" t="s">
        <v>136</v>
      </c>
      <c r="H97" s="137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62" t="s">
        <v>275</v>
      </c>
      <c r="C99" s="163"/>
      <c r="D99" s="163"/>
      <c r="E99" s="163"/>
      <c r="F99" s="86"/>
      <c r="G99" s="164" t="s">
        <v>274</v>
      </c>
      <c r="H99" s="164"/>
    </row>
    <row r="100" spans="1:8" s="2" customFormat="1" ht="12.75" customHeight="1">
      <c r="A100" s="4"/>
      <c r="B100" s="157" t="s">
        <v>137</v>
      </c>
      <c r="C100" s="157"/>
      <c r="D100" s="157"/>
      <c r="E100" s="157"/>
      <c r="F100" s="64" t="s">
        <v>135</v>
      </c>
      <c r="G100" s="146" t="s">
        <v>136</v>
      </c>
      <c r="H100" s="146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15748031496062992" right="0.15748031496062992" top="0.27559055118110237" bottom="0.23622047244094491" header="0.31496062992125984" footer="0.11811023622047245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D3-3C87-4FDB-A017-F4B5B28E0421}">
  <dimension ref="B2:L64"/>
  <sheetViews>
    <sheetView topLeftCell="A7" workbookViewId="0">
      <selection activeCell="B17" sqref="B17:J17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1" width="9.140625" style="88"/>
    <col min="12" max="12" width="9.5703125" style="88" bestFit="1" customWidth="1"/>
    <col min="13" max="16384" width="9.140625" style="88"/>
  </cols>
  <sheetData>
    <row r="2" spans="2:10" ht="15.75" customHeight="1">
      <c r="E2" s="89"/>
      <c r="H2" s="90" t="s">
        <v>139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66" t="s">
        <v>140</v>
      </c>
      <c r="C5" s="166"/>
      <c r="D5" s="166"/>
      <c r="E5" s="166"/>
      <c r="F5" s="166"/>
      <c r="G5" s="166"/>
      <c r="H5" s="166"/>
      <c r="I5" s="166"/>
      <c r="J5" s="166"/>
    </row>
    <row r="6" spans="2:10" ht="15.75" customHeight="1">
      <c r="B6" s="167" t="s">
        <v>141</v>
      </c>
      <c r="C6" s="167"/>
      <c r="D6" s="167"/>
      <c r="E6" s="167"/>
      <c r="F6" s="167"/>
      <c r="G6" s="167"/>
      <c r="H6" s="167"/>
      <c r="I6" s="167"/>
      <c r="J6" s="167"/>
    </row>
    <row r="7" spans="2:10" ht="15.75" customHeight="1">
      <c r="B7" s="168" t="s">
        <v>4</v>
      </c>
      <c r="C7" s="168"/>
      <c r="D7" s="168"/>
      <c r="E7" s="168"/>
      <c r="F7" s="168"/>
      <c r="G7" s="168"/>
      <c r="H7" s="168"/>
      <c r="I7" s="168"/>
      <c r="J7" s="168"/>
    </row>
    <row r="8" spans="2:10" ht="15" customHeight="1">
      <c r="B8" s="169" t="s">
        <v>142</v>
      </c>
      <c r="C8" s="169"/>
      <c r="D8" s="169"/>
      <c r="E8" s="169"/>
      <c r="F8" s="169"/>
      <c r="G8" s="169"/>
      <c r="H8" s="169"/>
      <c r="I8" s="169"/>
      <c r="J8" s="169"/>
    </row>
    <row r="9" spans="2:10" ht="15" customHeight="1">
      <c r="B9" s="165" t="s">
        <v>6</v>
      </c>
      <c r="C9" s="165"/>
      <c r="D9" s="165"/>
      <c r="E9" s="165"/>
      <c r="F9" s="165"/>
      <c r="G9" s="165"/>
      <c r="H9" s="165"/>
      <c r="I9" s="165"/>
      <c r="J9" s="165"/>
    </row>
    <row r="10" spans="2:10" ht="15" customHeight="1">
      <c r="B10" s="169" t="s">
        <v>143</v>
      </c>
      <c r="C10" s="169"/>
      <c r="D10" s="169"/>
      <c r="E10" s="169"/>
      <c r="F10" s="169"/>
      <c r="G10" s="169"/>
      <c r="H10" s="169"/>
      <c r="I10" s="169"/>
      <c r="J10" s="169"/>
    </row>
    <row r="11" spans="2:10" ht="15" customHeight="1">
      <c r="B11" s="173" t="s">
        <v>144</v>
      </c>
      <c r="C11" s="173"/>
      <c r="D11" s="173"/>
      <c r="E11" s="173"/>
      <c r="F11" s="173"/>
      <c r="G11" s="173"/>
      <c r="H11" s="173"/>
      <c r="I11" s="173"/>
      <c r="J11" s="173"/>
    </row>
    <row r="12" spans="2:10" ht="12" customHeight="1">
      <c r="B12" s="174"/>
      <c r="C12" s="174"/>
      <c r="D12" s="174"/>
      <c r="E12" s="174"/>
      <c r="F12" s="174"/>
      <c r="G12" s="174"/>
      <c r="H12" s="174"/>
      <c r="I12" s="174"/>
      <c r="J12" s="174"/>
    </row>
    <row r="13" spans="2:10" ht="15" customHeight="1">
      <c r="B13" s="175" t="s">
        <v>145</v>
      </c>
      <c r="C13" s="175"/>
      <c r="D13" s="175"/>
      <c r="E13" s="175"/>
      <c r="F13" s="175"/>
      <c r="G13" s="175"/>
      <c r="H13" s="175"/>
      <c r="I13" s="175"/>
      <c r="J13" s="175"/>
    </row>
    <row r="14" spans="2:10" ht="9.75" customHeight="1">
      <c r="B14" s="173"/>
      <c r="C14" s="173"/>
      <c r="D14" s="173"/>
      <c r="E14" s="173"/>
      <c r="F14" s="173"/>
      <c r="G14" s="173"/>
      <c r="H14" s="173"/>
      <c r="I14" s="173"/>
      <c r="J14" s="173"/>
    </row>
    <row r="15" spans="2:10" ht="15" customHeight="1">
      <c r="B15" s="175" t="s">
        <v>9</v>
      </c>
      <c r="C15" s="175"/>
      <c r="D15" s="175"/>
      <c r="E15" s="175"/>
      <c r="F15" s="175"/>
      <c r="G15" s="175"/>
      <c r="H15" s="175"/>
      <c r="I15" s="175"/>
      <c r="J15" s="175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2" ht="15" customHeight="1">
      <c r="B17" s="176" t="s">
        <v>277</v>
      </c>
      <c r="C17" s="176"/>
      <c r="D17" s="176"/>
      <c r="E17" s="176"/>
      <c r="F17" s="176"/>
      <c r="G17" s="176"/>
      <c r="H17" s="176"/>
      <c r="I17" s="176"/>
      <c r="J17" s="176"/>
    </row>
    <row r="18" spans="2:12" ht="15" customHeight="1">
      <c r="B18" s="173" t="s">
        <v>10</v>
      </c>
      <c r="C18" s="173"/>
      <c r="D18" s="173"/>
      <c r="E18" s="173"/>
      <c r="F18" s="173"/>
      <c r="G18" s="173"/>
      <c r="H18" s="173"/>
      <c r="I18" s="173"/>
      <c r="J18" s="173"/>
    </row>
    <row r="19" spans="2:12" s="93" customFormat="1" ht="15" customHeight="1">
      <c r="B19" s="177" t="s">
        <v>138</v>
      </c>
      <c r="C19" s="177"/>
      <c r="D19" s="177"/>
      <c r="E19" s="177"/>
      <c r="F19" s="177"/>
      <c r="G19" s="177"/>
      <c r="H19" s="177"/>
      <c r="I19" s="177"/>
      <c r="J19" s="177"/>
    </row>
    <row r="20" spans="2:12" s="95" customFormat="1" ht="50.1" customHeight="1">
      <c r="B20" s="178" t="s">
        <v>11</v>
      </c>
      <c r="C20" s="179"/>
      <c r="D20" s="178" t="s">
        <v>12</v>
      </c>
      <c r="E20" s="180"/>
      <c r="F20" s="180"/>
      <c r="G20" s="179"/>
      <c r="H20" s="94" t="s">
        <v>146</v>
      </c>
      <c r="I20" s="94" t="s">
        <v>147</v>
      </c>
      <c r="J20" s="94" t="s">
        <v>148</v>
      </c>
    </row>
    <row r="21" spans="2:12" ht="15.75" customHeight="1">
      <c r="B21" s="96" t="s">
        <v>16</v>
      </c>
      <c r="C21" s="97" t="s">
        <v>149</v>
      </c>
      <c r="D21" s="170" t="s">
        <v>149</v>
      </c>
      <c r="E21" s="171"/>
      <c r="F21" s="171"/>
      <c r="G21" s="172"/>
      <c r="H21" s="98"/>
      <c r="I21" s="99">
        <f>SUM(I22,I27,I28)</f>
        <v>1462667.17</v>
      </c>
      <c r="J21" s="99">
        <f>SUM(J22,J27,J28)</f>
        <v>1051471.42</v>
      </c>
    </row>
    <row r="22" spans="2:12" ht="15.75" customHeight="1">
      <c r="B22" s="100" t="s">
        <v>18</v>
      </c>
      <c r="C22" s="101" t="s">
        <v>150</v>
      </c>
      <c r="D22" s="184" t="s">
        <v>150</v>
      </c>
      <c r="E22" s="185"/>
      <c r="F22" s="185"/>
      <c r="G22" s="186"/>
      <c r="H22" s="102"/>
      <c r="I22" s="103">
        <f>SUM(I23:I26)</f>
        <v>1381307.46</v>
      </c>
      <c r="J22" s="103">
        <f>SUM(J23:J26)</f>
        <v>1041211.54</v>
      </c>
    </row>
    <row r="23" spans="2:12" ht="15.75" customHeight="1">
      <c r="B23" s="100" t="s">
        <v>151</v>
      </c>
      <c r="C23" s="101" t="s">
        <v>86</v>
      </c>
      <c r="D23" s="184" t="s">
        <v>86</v>
      </c>
      <c r="E23" s="185"/>
      <c r="F23" s="185"/>
      <c r="G23" s="186"/>
      <c r="H23" s="102"/>
      <c r="I23" s="104">
        <v>483856.51</v>
      </c>
      <c r="J23" s="104">
        <v>406859.18</v>
      </c>
    </row>
    <row r="24" spans="2:12" ht="15.75" customHeight="1">
      <c r="B24" s="100" t="s">
        <v>152</v>
      </c>
      <c r="C24" s="105" t="s">
        <v>153</v>
      </c>
      <c r="D24" s="181" t="s">
        <v>153</v>
      </c>
      <c r="E24" s="182"/>
      <c r="F24" s="182"/>
      <c r="G24" s="183"/>
      <c r="H24" s="102"/>
      <c r="I24" s="104">
        <v>894212.21</v>
      </c>
      <c r="J24" s="104">
        <v>628435.56000000006</v>
      </c>
    </row>
    <row r="25" spans="2:12" ht="15.75" customHeight="1">
      <c r="B25" s="100" t="s">
        <v>154</v>
      </c>
      <c r="C25" s="101" t="s">
        <v>155</v>
      </c>
      <c r="D25" s="181" t="s">
        <v>155</v>
      </c>
      <c r="E25" s="182"/>
      <c r="F25" s="182"/>
      <c r="G25" s="183"/>
      <c r="H25" s="102"/>
      <c r="I25" s="104">
        <v>639.02</v>
      </c>
      <c r="J25" s="104">
        <v>0</v>
      </c>
    </row>
    <row r="26" spans="2:12" ht="15.75" customHeight="1">
      <c r="B26" s="100" t="s">
        <v>156</v>
      </c>
      <c r="C26" s="105" t="s">
        <v>157</v>
      </c>
      <c r="D26" s="181" t="s">
        <v>157</v>
      </c>
      <c r="E26" s="182"/>
      <c r="F26" s="182"/>
      <c r="G26" s="183"/>
      <c r="H26" s="102"/>
      <c r="I26" s="104">
        <v>2599.7199999999998</v>
      </c>
      <c r="J26" s="104">
        <v>5916.8</v>
      </c>
    </row>
    <row r="27" spans="2:12" ht="15.75" customHeight="1">
      <c r="B27" s="100" t="s">
        <v>31</v>
      </c>
      <c r="C27" s="101" t="s">
        <v>158</v>
      </c>
      <c r="D27" s="181" t="s">
        <v>158</v>
      </c>
      <c r="E27" s="182"/>
      <c r="F27" s="182"/>
      <c r="G27" s="183"/>
      <c r="H27" s="102"/>
      <c r="I27" s="103"/>
      <c r="J27" s="106"/>
    </row>
    <row r="28" spans="2:12" ht="15.75" customHeight="1">
      <c r="B28" s="100" t="s">
        <v>51</v>
      </c>
      <c r="C28" s="101" t="s">
        <v>159</v>
      </c>
      <c r="D28" s="181" t="s">
        <v>159</v>
      </c>
      <c r="E28" s="182"/>
      <c r="F28" s="182"/>
      <c r="G28" s="183"/>
      <c r="H28" s="102" t="s">
        <v>271</v>
      </c>
      <c r="I28" s="103">
        <f>SUM(I29)+SUM(I30)</f>
        <v>81359.710000000006</v>
      </c>
      <c r="J28" s="103">
        <f>SUM(J29)+SUM(J30)</f>
        <v>10259.879999999999</v>
      </c>
    </row>
    <row r="29" spans="2:12" ht="15.75" customHeight="1">
      <c r="B29" s="100" t="s">
        <v>160</v>
      </c>
      <c r="C29" s="105" t="s">
        <v>161</v>
      </c>
      <c r="D29" s="181" t="s">
        <v>161</v>
      </c>
      <c r="E29" s="182"/>
      <c r="F29" s="182"/>
      <c r="G29" s="183"/>
      <c r="H29" s="102"/>
      <c r="I29" s="104">
        <v>81359.710000000006</v>
      </c>
      <c r="J29" s="104">
        <v>10259.879999999999</v>
      </c>
    </row>
    <row r="30" spans="2:12" ht="15.75" customHeight="1">
      <c r="B30" s="100" t="s">
        <v>162</v>
      </c>
      <c r="C30" s="105" t="s">
        <v>163</v>
      </c>
      <c r="D30" s="181" t="s">
        <v>163</v>
      </c>
      <c r="E30" s="182"/>
      <c r="F30" s="182"/>
      <c r="G30" s="183"/>
      <c r="H30" s="102"/>
      <c r="I30" s="104" t="s">
        <v>22</v>
      </c>
      <c r="J30" s="104" t="s">
        <v>22</v>
      </c>
    </row>
    <row r="31" spans="2:12" ht="15.75" customHeight="1">
      <c r="B31" s="96" t="s">
        <v>57</v>
      </c>
      <c r="C31" s="97" t="s">
        <v>164</v>
      </c>
      <c r="D31" s="170" t="s">
        <v>164</v>
      </c>
      <c r="E31" s="171"/>
      <c r="F31" s="171"/>
      <c r="G31" s="172"/>
      <c r="H31" s="98" t="s">
        <v>272</v>
      </c>
      <c r="I31" s="99">
        <f>SUM(I32:I45)</f>
        <v>1455036.6899999997</v>
      </c>
      <c r="J31" s="99">
        <f>SUM(J32:J45)</f>
        <v>1050844.52</v>
      </c>
      <c r="L31" s="136"/>
    </row>
    <row r="32" spans="2:12" ht="15.75" customHeight="1">
      <c r="B32" s="100" t="s">
        <v>18</v>
      </c>
      <c r="C32" s="101" t="s">
        <v>165</v>
      </c>
      <c r="D32" s="181" t="s">
        <v>166</v>
      </c>
      <c r="E32" s="182"/>
      <c r="F32" s="182"/>
      <c r="G32" s="183"/>
      <c r="H32" s="102"/>
      <c r="I32" s="104">
        <v>1206798.22</v>
      </c>
      <c r="J32" s="104">
        <v>964697.08</v>
      </c>
    </row>
    <row r="33" spans="2:10" ht="15.75" customHeight="1">
      <c r="B33" s="100" t="s">
        <v>31</v>
      </c>
      <c r="C33" s="101" t="s">
        <v>167</v>
      </c>
      <c r="D33" s="181" t="s">
        <v>168</v>
      </c>
      <c r="E33" s="182"/>
      <c r="F33" s="182"/>
      <c r="G33" s="183"/>
      <c r="H33" s="102"/>
      <c r="I33" s="104">
        <v>107959.98</v>
      </c>
      <c r="J33" s="104">
        <v>20259.599999999999</v>
      </c>
    </row>
    <row r="34" spans="2:10" ht="15.75" customHeight="1">
      <c r="B34" s="100" t="s">
        <v>51</v>
      </c>
      <c r="C34" s="101" t="s">
        <v>169</v>
      </c>
      <c r="D34" s="181" t="s">
        <v>170</v>
      </c>
      <c r="E34" s="182"/>
      <c r="F34" s="182"/>
      <c r="G34" s="183"/>
      <c r="H34" s="102"/>
      <c r="I34" s="104">
        <v>18911.41</v>
      </c>
      <c r="J34" s="104">
        <v>-902.01</v>
      </c>
    </row>
    <row r="35" spans="2:10" ht="15.75" customHeight="1">
      <c r="B35" s="100" t="s">
        <v>53</v>
      </c>
      <c r="C35" s="101" t="s">
        <v>171</v>
      </c>
      <c r="D35" s="184" t="s">
        <v>172</v>
      </c>
      <c r="E35" s="185"/>
      <c r="F35" s="185"/>
      <c r="G35" s="186"/>
      <c r="H35" s="102"/>
      <c r="I35" s="104">
        <v>10.27</v>
      </c>
      <c r="J35" s="104">
        <v>50.98</v>
      </c>
    </row>
    <row r="36" spans="2:10" ht="15.75" customHeight="1">
      <c r="B36" s="100" t="s">
        <v>55</v>
      </c>
      <c r="C36" s="101" t="s">
        <v>173</v>
      </c>
      <c r="D36" s="184" t="s">
        <v>174</v>
      </c>
      <c r="E36" s="185"/>
      <c r="F36" s="185"/>
      <c r="G36" s="186"/>
      <c r="H36" s="102"/>
      <c r="I36" s="104" t="s">
        <v>22</v>
      </c>
      <c r="J36" s="104" t="s">
        <v>22</v>
      </c>
    </row>
    <row r="37" spans="2:10" ht="15.75" customHeight="1">
      <c r="B37" s="100" t="s">
        <v>175</v>
      </c>
      <c r="C37" s="101" t="s">
        <v>176</v>
      </c>
      <c r="D37" s="184" t="s">
        <v>177</v>
      </c>
      <c r="E37" s="185"/>
      <c r="F37" s="185"/>
      <c r="G37" s="186"/>
      <c r="H37" s="102"/>
      <c r="I37" s="104">
        <v>1537.56</v>
      </c>
      <c r="J37" s="104">
        <v>206.16</v>
      </c>
    </row>
    <row r="38" spans="2:10" ht="15.75" customHeight="1">
      <c r="B38" s="100" t="s">
        <v>178</v>
      </c>
      <c r="C38" s="101" t="s">
        <v>179</v>
      </c>
      <c r="D38" s="184" t="s">
        <v>180</v>
      </c>
      <c r="E38" s="185"/>
      <c r="F38" s="185"/>
      <c r="G38" s="186"/>
      <c r="H38" s="102"/>
      <c r="I38" s="104">
        <v>1854.41</v>
      </c>
      <c r="J38" s="104">
        <v>18281.27</v>
      </c>
    </row>
    <row r="39" spans="2:10" ht="15.75" customHeight="1">
      <c r="B39" s="100" t="s">
        <v>181</v>
      </c>
      <c r="C39" s="101" t="s">
        <v>182</v>
      </c>
      <c r="D39" s="181" t="s">
        <v>182</v>
      </c>
      <c r="E39" s="182"/>
      <c r="F39" s="182"/>
      <c r="G39" s="183"/>
      <c r="H39" s="102"/>
      <c r="I39" s="104">
        <v>0</v>
      </c>
      <c r="J39" s="104" t="s">
        <v>22</v>
      </c>
    </row>
    <row r="40" spans="2:10" ht="15.75" customHeight="1">
      <c r="B40" s="100" t="s">
        <v>183</v>
      </c>
      <c r="C40" s="101" t="s">
        <v>184</v>
      </c>
      <c r="D40" s="184" t="s">
        <v>184</v>
      </c>
      <c r="E40" s="185"/>
      <c r="F40" s="185"/>
      <c r="G40" s="186"/>
      <c r="H40" s="102"/>
      <c r="I40" s="104">
        <v>105170.66</v>
      </c>
      <c r="J40" s="104">
        <v>39108.1</v>
      </c>
    </row>
    <row r="41" spans="2:10" ht="15.75" customHeight="1">
      <c r="B41" s="100" t="s">
        <v>185</v>
      </c>
      <c r="C41" s="101" t="s">
        <v>186</v>
      </c>
      <c r="D41" s="181" t="s">
        <v>187</v>
      </c>
      <c r="E41" s="182"/>
      <c r="F41" s="182"/>
      <c r="G41" s="183"/>
      <c r="H41" s="102"/>
      <c r="I41" s="104" t="s">
        <v>22</v>
      </c>
      <c r="J41" s="104" t="s">
        <v>22</v>
      </c>
    </row>
    <row r="42" spans="2:10" ht="15.75" customHeight="1">
      <c r="B42" s="100" t="s">
        <v>188</v>
      </c>
      <c r="C42" s="101" t="s">
        <v>189</v>
      </c>
      <c r="D42" s="181" t="s">
        <v>190</v>
      </c>
      <c r="E42" s="182"/>
      <c r="F42" s="182"/>
      <c r="G42" s="183"/>
      <c r="H42" s="102"/>
      <c r="I42" s="104" t="s">
        <v>22</v>
      </c>
      <c r="J42" s="104" t="s">
        <v>22</v>
      </c>
    </row>
    <row r="43" spans="2:10" ht="15.75" customHeight="1">
      <c r="B43" s="100" t="s">
        <v>191</v>
      </c>
      <c r="C43" s="101" t="s">
        <v>192</v>
      </c>
      <c r="D43" s="181" t="s">
        <v>193</v>
      </c>
      <c r="E43" s="182"/>
      <c r="F43" s="182"/>
      <c r="G43" s="183"/>
      <c r="H43" s="102"/>
      <c r="I43" s="104" t="s">
        <v>22</v>
      </c>
      <c r="J43" s="104" t="s">
        <v>22</v>
      </c>
    </row>
    <row r="44" spans="2:10" ht="15.75" customHeight="1">
      <c r="B44" s="100" t="s">
        <v>194</v>
      </c>
      <c r="C44" s="101" t="s">
        <v>195</v>
      </c>
      <c r="D44" s="181" t="s">
        <v>196</v>
      </c>
      <c r="E44" s="182"/>
      <c r="F44" s="182"/>
      <c r="G44" s="183"/>
      <c r="H44" s="102"/>
      <c r="I44" s="104">
        <v>12768.2</v>
      </c>
      <c r="J44" s="104">
        <v>9143.34</v>
      </c>
    </row>
    <row r="45" spans="2:10" ht="15.75" customHeight="1">
      <c r="B45" s="100" t="s">
        <v>197</v>
      </c>
      <c r="C45" s="101" t="s">
        <v>198</v>
      </c>
      <c r="D45" s="187" t="s">
        <v>199</v>
      </c>
      <c r="E45" s="188"/>
      <c r="F45" s="188"/>
      <c r="G45" s="189"/>
      <c r="H45" s="102"/>
      <c r="I45" s="104">
        <v>25.98</v>
      </c>
      <c r="J45" s="104">
        <v>0</v>
      </c>
    </row>
    <row r="46" spans="2:10" ht="15.75" customHeight="1">
      <c r="B46" s="97" t="s">
        <v>59</v>
      </c>
      <c r="C46" s="107" t="s">
        <v>200</v>
      </c>
      <c r="D46" s="190" t="s">
        <v>200</v>
      </c>
      <c r="E46" s="191"/>
      <c r="F46" s="191"/>
      <c r="G46" s="192"/>
      <c r="H46" s="98"/>
      <c r="I46" s="99">
        <f>I21-I31</f>
        <v>7630.4800000002142</v>
      </c>
      <c r="J46" s="99">
        <f>J21-J31</f>
        <v>626.89999999990687</v>
      </c>
    </row>
    <row r="47" spans="2:10" ht="15.75" customHeight="1">
      <c r="B47" s="97" t="s">
        <v>84</v>
      </c>
      <c r="C47" s="97" t="s">
        <v>201</v>
      </c>
      <c r="D47" s="193" t="s">
        <v>201</v>
      </c>
      <c r="E47" s="194"/>
      <c r="F47" s="194"/>
      <c r="G47" s="195"/>
      <c r="H47" s="108"/>
      <c r="I47" s="99">
        <f>IF(TYPE(I48)=1,I48,0)+IF(TYPE(I49)=1,I49,0)-IF(TYPE(I50)=1,I50,0)</f>
        <v>251.85</v>
      </c>
      <c r="J47" s="99">
        <f>IF(TYPE(J48)=1,J48,0)+IF(TYPE(J49)=1,J49,0)-IF(TYPE(J50)=1,J50,0)</f>
        <v>0</v>
      </c>
    </row>
    <row r="48" spans="2:10" ht="15.75" customHeight="1">
      <c r="B48" s="105" t="s">
        <v>202</v>
      </c>
      <c r="C48" s="101" t="s">
        <v>203</v>
      </c>
      <c r="D48" s="187" t="s">
        <v>204</v>
      </c>
      <c r="E48" s="188"/>
      <c r="F48" s="188"/>
      <c r="G48" s="189"/>
      <c r="H48" s="109" t="s">
        <v>271</v>
      </c>
      <c r="I48" s="103">
        <v>251.85</v>
      </c>
      <c r="J48" s="104">
        <v>860.18</v>
      </c>
    </row>
    <row r="49" spans="2:10" ht="15.75" customHeight="1">
      <c r="B49" s="105" t="s">
        <v>31</v>
      </c>
      <c r="C49" s="101" t="s">
        <v>205</v>
      </c>
      <c r="D49" s="187" t="s">
        <v>205</v>
      </c>
      <c r="E49" s="188"/>
      <c r="F49" s="188"/>
      <c r="G49" s="189"/>
      <c r="H49" s="109"/>
      <c r="I49" s="104">
        <v>0</v>
      </c>
      <c r="J49" s="104">
        <v>-860.18</v>
      </c>
    </row>
    <row r="50" spans="2:10" ht="15.75" customHeight="1">
      <c r="B50" s="105" t="s">
        <v>206</v>
      </c>
      <c r="C50" s="101" t="s">
        <v>207</v>
      </c>
      <c r="D50" s="187" t="s">
        <v>208</v>
      </c>
      <c r="E50" s="188"/>
      <c r="F50" s="188"/>
      <c r="G50" s="189"/>
      <c r="H50" s="109"/>
      <c r="I50" s="104" t="s">
        <v>22</v>
      </c>
      <c r="J50" s="104" t="s">
        <v>22</v>
      </c>
    </row>
    <row r="51" spans="2:10" ht="15.75" customHeight="1">
      <c r="B51" s="97" t="s">
        <v>91</v>
      </c>
      <c r="C51" s="107" t="s">
        <v>209</v>
      </c>
      <c r="D51" s="190" t="s">
        <v>209</v>
      </c>
      <c r="E51" s="191"/>
      <c r="F51" s="191"/>
      <c r="G51" s="192"/>
      <c r="H51" s="108"/>
      <c r="I51" s="104">
        <v>0</v>
      </c>
      <c r="J51" s="104">
        <v>0</v>
      </c>
    </row>
    <row r="52" spans="2:10" ht="30" customHeight="1">
      <c r="B52" s="97" t="s">
        <v>118</v>
      </c>
      <c r="C52" s="107" t="s">
        <v>210</v>
      </c>
      <c r="D52" s="196" t="s">
        <v>210</v>
      </c>
      <c r="E52" s="197"/>
      <c r="F52" s="197"/>
      <c r="G52" s="198"/>
      <c r="H52" s="108"/>
      <c r="I52" s="104" t="s">
        <v>22</v>
      </c>
      <c r="J52" s="104" t="s">
        <v>22</v>
      </c>
    </row>
    <row r="53" spans="2:10" ht="15.75" customHeight="1">
      <c r="B53" s="97" t="s">
        <v>130</v>
      </c>
      <c r="C53" s="107" t="s">
        <v>211</v>
      </c>
      <c r="D53" s="190" t="s">
        <v>211</v>
      </c>
      <c r="E53" s="191"/>
      <c r="F53" s="191"/>
      <c r="G53" s="192"/>
      <c r="H53" s="108"/>
      <c r="I53" s="104" t="s">
        <v>22</v>
      </c>
      <c r="J53" s="104" t="s">
        <v>22</v>
      </c>
    </row>
    <row r="54" spans="2:10" ht="30" customHeight="1">
      <c r="B54" s="97" t="s">
        <v>212</v>
      </c>
      <c r="C54" s="97" t="s">
        <v>213</v>
      </c>
      <c r="D54" s="170" t="s">
        <v>213</v>
      </c>
      <c r="E54" s="171"/>
      <c r="F54" s="171"/>
      <c r="G54" s="172"/>
      <c r="H54" s="108"/>
      <c r="I54" s="99">
        <f>SUM(I46,I47,I51,I52,I53)</f>
        <v>7882.3300000002146</v>
      </c>
      <c r="J54" s="99">
        <f>SUM(J46,J47,J51,J52,J53)</f>
        <v>626.89999999990687</v>
      </c>
    </row>
    <row r="55" spans="2:10" ht="15.75" customHeight="1">
      <c r="B55" s="97" t="s">
        <v>18</v>
      </c>
      <c r="C55" s="97" t="s">
        <v>214</v>
      </c>
      <c r="D55" s="193" t="s">
        <v>214</v>
      </c>
      <c r="E55" s="194"/>
      <c r="F55" s="194"/>
      <c r="G55" s="195"/>
      <c r="H55" s="108"/>
      <c r="I55" s="104" t="s">
        <v>22</v>
      </c>
      <c r="J55" s="104" t="s">
        <v>22</v>
      </c>
    </row>
    <row r="56" spans="2:10" ht="15.75" customHeight="1">
      <c r="B56" s="97" t="s">
        <v>215</v>
      </c>
      <c r="C56" s="107" t="s">
        <v>216</v>
      </c>
      <c r="D56" s="190" t="s">
        <v>216</v>
      </c>
      <c r="E56" s="191"/>
      <c r="F56" s="191"/>
      <c r="G56" s="192"/>
      <c r="H56" s="108"/>
      <c r="I56" s="99">
        <f>SUM(I54,I55)</f>
        <v>7882.3300000002146</v>
      </c>
      <c r="J56" s="99">
        <f>SUM(J54,J55)</f>
        <v>626.89999999990687</v>
      </c>
    </row>
    <row r="57" spans="2:10" ht="15.75" customHeight="1">
      <c r="B57" s="105" t="s">
        <v>18</v>
      </c>
      <c r="C57" s="101" t="s">
        <v>217</v>
      </c>
      <c r="D57" s="187" t="s">
        <v>217</v>
      </c>
      <c r="E57" s="188"/>
      <c r="F57" s="188"/>
      <c r="G57" s="189"/>
      <c r="H57" s="109"/>
      <c r="I57" s="103"/>
      <c r="J57" s="103"/>
    </row>
    <row r="58" spans="2:10" ht="15.75" customHeight="1">
      <c r="B58" s="105" t="s">
        <v>31</v>
      </c>
      <c r="C58" s="101" t="s">
        <v>218</v>
      </c>
      <c r="D58" s="187" t="s">
        <v>218</v>
      </c>
      <c r="E58" s="188"/>
      <c r="F58" s="188"/>
      <c r="G58" s="189"/>
      <c r="H58" s="109"/>
      <c r="I58" s="103"/>
      <c r="J58" s="103"/>
    </row>
    <row r="59" spans="2:10">
      <c r="B59" s="110"/>
      <c r="C59" s="110"/>
      <c r="D59" s="110"/>
      <c r="E59" s="110"/>
    </row>
    <row r="60" spans="2:10" ht="15.75" customHeight="1">
      <c r="B60" s="201" t="s">
        <v>273</v>
      </c>
      <c r="C60" s="201"/>
      <c r="D60" s="201"/>
      <c r="E60" s="201"/>
      <c r="F60" s="201"/>
      <c r="G60" s="201"/>
      <c r="H60" s="111"/>
      <c r="I60" s="202" t="s">
        <v>133</v>
      </c>
      <c r="J60" s="202"/>
    </row>
    <row r="61" spans="2:10" s="93" customFormat="1" ht="18.75" customHeight="1">
      <c r="B61" s="199" t="s">
        <v>219</v>
      </c>
      <c r="C61" s="199"/>
      <c r="D61" s="199"/>
      <c r="E61" s="199"/>
      <c r="F61" s="199"/>
      <c r="G61" s="199"/>
      <c r="H61" s="112" t="s">
        <v>135</v>
      </c>
      <c r="I61" s="200" t="s">
        <v>136</v>
      </c>
      <c r="J61" s="200"/>
    </row>
    <row r="62" spans="2:10" s="93" customFormat="1" ht="10.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201" t="s">
        <v>275</v>
      </c>
      <c r="C63" s="201"/>
      <c r="D63" s="201"/>
      <c r="E63" s="201"/>
      <c r="F63" s="201"/>
      <c r="G63" s="201"/>
      <c r="H63" s="115"/>
      <c r="I63" s="202" t="s">
        <v>274</v>
      </c>
      <c r="J63" s="202"/>
    </row>
    <row r="64" spans="2:10" s="93" customFormat="1" ht="12" customHeight="1">
      <c r="B64" s="199" t="s">
        <v>220</v>
      </c>
      <c r="C64" s="199"/>
      <c r="D64" s="199"/>
      <c r="E64" s="199"/>
      <c r="F64" s="199"/>
      <c r="G64" s="199"/>
      <c r="H64" s="112" t="s">
        <v>221</v>
      </c>
      <c r="I64" s="200" t="s">
        <v>136</v>
      </c>
      <c r="J64" s="200"/>
    </row>
  </sheetData>
  <mergeCells count="62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5:J5"/>
    <mergeCell ref="B6:J6"/>
    <mergeCell ref="B7:J7"/>
    <mergeCell ref="B8:J8"/>
  </mergeCells>
  <pageMargins left="0.25" right="0.25" top="0.75" bottom="0.75" header="0.3" footer="0.3"/>
  <pageSetup paperSize="9" scale="6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2904-22A9-4AD6-8366-9A48DD96624B}">
  <sheetPr>
    <pageSetUpPr fitToPage="1"/>
  </sheetPr>
  <dimension ref="A1:P29"/>
  <sheetViews>
    <sheetView tabSelected="1" topLeftCell="A13" workbookViewId="0">
      <selection activeCell="H19" sqref="H19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2:15">
      <c r="J2" s="90" t="s">
        <v>222</v>
      </c>
    </row>
    <row r="3" spans="2:15">
      <c r="J3" s="90" t="s">
        <v>223</v>
      </c>
    </row>
    <row r="5" spans="2:15">
      <c r="B5" s="208" t="s">
        <v>224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2:15">
      <c r="B6" s="208" t="s">
        <v>225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2:15" ht="15.75">
      <c r="B7" s="205" t="s">
        <v>4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2:15">
      <c r="B8" s="208" t="s">
        <v>226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2:15">
      <c r="B9" s="206" t="s">
        <v>9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</row>
    <row r="10" spans="2:15">
      <c r="B10" s="209" t="s">
        <v>11</v>
      </c>
      <c r="C10" s="209" t="s">
        <v>227</v>
      </c>
      <c r="D10" s="209" t="s">
        <v>228</v>
      </c>
      <c r="E10" s="211" t="s">
        <v>229</v>
      </c>
      <c r="F10" s="212"/>
      <c r="G10" s="212"/>
      <c r="H10" s="212"/>
      <c r="I10" s="212"/>
      <c r="J10" s="212"/>
      <c r="K10" s="212"/>
      <c r="L10" s="212"/>
      <c r="M10" s="213"/>
      <c r="N10" s="209" t="s">
        <v>230</v>
      </c>
    </row>
    <row r="11" spans="2:15" ht="114">
      <c r="B11" s="210"/>
      <c r="C11" s="210"/>
      <c r="D11" s="210"/>
      <c r="E11" s="117" t="s">
        <v>231</v>
      </c>
      <c r="F11" s="117" t="s">
        <v>232</v>
      </c>
      <c r="G11" s="117" t="s">
        <v>233</v>
      </c>
      <c r="H11" s="117" t="s">
        <v>234</v>
      </c>
      <c r="I11" s="117" t="s">
        <v>235</v>
      </c>
      <c r="J11" s="118" t="s">
        <v>236</v>
      </c>
      <c r="K11" s="117" t="s">
        <v>237</v>
      </c>
      <c r="L11" s="117" t="s">
        <v>238</v>
      </c>
      <c r="M11" s="119" t="s">
        <v>239</v>
      </c>
      <c r="N11" s="210"/>
    </row>
    <row r="12" spans="2:15">
      <c r="B12" s="120">
        <v>1</v>
      </c>
      <c r="C12" s="120">
        <v>2</v>
      </c>
      <c r="D12" s="120">
        <v>3</v>
      </c>
      <c r="E12" s="120">
        <v>4</v>
      </c>
      <c r="F12" s="120">
        <v>5</v>
      </c>
      <c r="G12" s="120">
        <v>6</v>
      </c>
      <c r="H12" s="120">
        <v>7</v>
      </c>
      <c r="I12" s="120">
        <v>8</v>
      </c>
      <c r="J12" s="120">
        <v>9</v>
      </c>
      <c r="K12" s="120">
        <v>10</v>
      </c>
      <c r="L12" s="121" t="s">
        <v>240</v>
      </c>
      <c r="M12" s="120">
        <v>12</v>
      </c>
      <c r="N12" s="120">
        <v>13</v>
      </c>
    </row>
    <row r="13" spans="2:15" ht="71.25">
      <c r="B13" s="122" t="s">
        <v>241</v>
      </c>
      <c r="C13" s="123" t="s">
        <v>242</v>
      </c>
      <c r="D13" s="124">
        <f t="shared" ref="D13:M13" si="0">SUM(D14:D15)</f>
        <v>34656.68</v>
      </c>
      <c r="E13" s="124">
        <f t="shared" si="0"/>
        <v>450285.99</v>
      </c>
      <c r="F13" s="124">
        <f t="shared" si="0"/>
        <v>0</v>
      </c>
      <c r="G13" s="124">
        <f t="shared" si="0"/>
        <v>0</v>
      </c>
      <c r="H13" s="124">
        <f t="shared" si="0"/>
        <v>0</v>
      </c>
      <c r="I13" s="124">
        <f t="shared" si="0"/>
        <v>0</v>
      </c>
      <c r="J13" s="124">
        <f t="shared" si="0"/>
        <v>-454220.42000000004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ref="N13:N25" si="1">SUM(D13:M13)</f>
        <v>30722.249999999942</v>
      </c>
      <c r="O13" s="125"/>
    </row>
    <row r="14" spans="2:15" ht="15.75">
      <c r="B14" s="126" t="s">
        <v>243</v>
      </c>
      <c r="C14" s="127" t="s">
        <v>244</v>
      </c>
      <c r="D14" s="128">
        <v>34656.68</v>
      </c>
      <c r="E14" s="128">
        <v>0</v>
      </c>
      <c r="F14" s="128">
        <v>14320.16</v>
      </c>
      <c r="G14" s="128" t="s">
        <v>22</v>
      </c>
      <c r="H14" s="128" t="s">
        <v>22</v>
      </c>
      <c r="I14" s="128" t="s">
        <v>22</v>
      </c>
      <c r="J14" s="128">
        <v>-18254.59</v>
      </c>
      <c r="K14" s="128" t="s">
        <v>22</v>
      </c>
      <c r="L14" s="128" t="s">
        <v>22</v>
      </c>
      <c r="M14" s="128">
        <v>0</v>
      </c>
      <c r="N14" s="128">
        <f t="shared" si="1"/>
        <v>30722.249999999996</v>
      </c>
      <c r="O14" s="129"/>
    </row>
    <row r="15" spans="2:15" ht="15.75">
      <c r="B15" s="126" t="s">
        <v>245</v>
      </c>
      <c r="C15" s="127" t="s">
        <v>246</v>
      </c>
      <c r="D15" s="128">
        <v>0</v>
      </c>
      <c r="E15" s="128">
        <v>450285.99</v>
      </c>
      <c r="F15" s="128">
        <v>-14320.16</v>
      </c>
      <c r="G15" s="128" t="s">
        <v>22</v>
      </c>
      <c r="H15" s="128" t="s">
        <v>22</v>
      </c>
      <c r="I15" s="128" t="s">
        <v>22</v>
      </c>
      <c r="J15" s="128">
        <v>-435965.83</v>
      </c>
      <c r="K15" s="128" t="s">
        <v>22</v>
      </c>
      <c r="L15" s="128" t="s">
        <v>22</v>
      </c>
      <c r="M15" s="128">
        <v>0</v>
      </c>
      <c r="N15" s="128">
        <f t="shared" si="1"/>
        <v>0</v>
      </c>
      <c r="O15" s="125"/>
    </row>
    <row r="16" spans="2:15" ht="85.5">
      <c r="B16" s="122" t="s">
        <v>247</v>
      </c>
      <c r="C16" s="123" t="s">
        <v>248</v>
      </c>
      <c r="D16" s="124">
        <f t="shared" ref="D16:M16" si="2">SUM(D17:D18)</f>
        <v>297143.89</v>
      </c>
      <c r="E16" s="124">
        <f t="shared" si="2"/>
        <v>708804.08</v>
      </c>
      <c r="F16" s="124">
        <f t="shared" si="2"/>
        <v>0</v>
      </c>
      <c r="G16" s="124">
        <f t="shared" si="2"/>
        <v>1816096.55</v>
      </c>
      <c r="H16" s="124">
        <f t="shared" si="2"/>
        <v>0</v>
      </c>
      <c r="I16" s="124">
        <f t="shared" si="2"/>
        <v>0</v>
      </c>
      <c r="J16" s="124">
        <f t="shared" si="2"/>
        <v>-798891.53999999992</v>
      </c>
      <c r="K16" s="124">
        <f t="shared" si="2"/>
        <v>0</v>
      </c>
      <c r="L16" s="124">
        <f t="shared" si="2"/>
        <v>0</v>
      </c>
      <c r="M16" s="124">
        <f t="shared" si="2"/>
        <v>0</v>
      </c>
      <c r="N16" s="124">
        <f t="shared" si="1"/>
        <v>2023152.98</v>
      </c>
      <c r="O16" s="125"/>
    </row>
    <row r="17" spans="1:16" ht="15.75">
      <c r="B17" s="126" t="s">
        <v>249</v>
      </c>
      <c r="C17" s="127" t="s">
        <v>244</v>
      </c>
      <c r="D17" s="128">
        <v>296569.62</v>
      </c>
      <c r="E17" s="128">
        <v>36712.230000000003</v>
      </c>
      <c r="F17" s="128">
        <v>31</v>
      </c>
      <c r="G17" s="128">
        <v>1816096.55</v>
      </c>
      <c r="H17" s="128" t="s">
        <v>22</v>
      </c>
      <c r="I17" s="128" t="s">
        <v>22</v>
      </c>
      <c r="J17" s="128">
        <v>-126915.09</v>
      </c>
      <c r="K17" s="128" t="s">
        <v>22</v>
      </c>
      <c r="L17" s="128" t="s">
        <v>22</v>
      </c>
      <c r="M17" s="128">
        <v>0</v>
      </c>
      <c r="N17" s="128">
        <f t="shared" si="1"/>
        <v>2022494.3099999998</v>
      </c>
      <c r="O17" s="125"/>
    </row>
    <row r="18" spans="1:16" ht="15.75">
      <c r="B18" s="126" t="s">
        <v>250</v>
      </c>
      <c r="C18" s="127" t="s">
        <v>246</v>
      </c>
      <c r="D18" s="128">
        <v>574.27</v>
      </c>
      <c r="E18" s="128">
        <v>672091.85</v>
      </c>
      <c r="F18" s="128">
        <v>-31</v>
      </c>
      <c r="G18" s="128" t="s">
        <v>22</v>
      </c>
      <c r="H18" s="128" t="s">
        <v>22</v>
      </c>
      <c r="I18" s="128" t="s">
        <v>22</v>
      </c>
      <c r="J18" s="128">
        <v>-671976.45</v>
      </c>
      <c r="K18" s="128" t="s">
        <v>22</v>
      </c>
      <c r="L18" s="128" t="s">
        <v>22</v>
      </c>
      <c r="M18" s="128">
        <v>0</v>
      </c>
      <c r="N18" s="128">
        <f t="shared" si="1"/>
        <v>658.67000000004191</v>
      </c>
      <c r="O18" s="125"/>
    </row>
    <row r="19" spans="1:16" ht="114">
      <c r="B19" s="122" t="s">
        <v>251</v>
      </c>
      <c r="C19" s="123" t="s">
        <v>252</v>
      </c>
      <c r="D19" s="124">
        <f t="shared" ref="D19:M19" si="3">SUM(D20:D21)</f>
        <v>0</v>
      </c>
      <c r="E19" s="124">
        <f t="shared" si="3"/>
        <v>0</v>
      </c>
      <c r="F19" s="124">
        <f t="shared" si="3"/>
        <v>0</v>
      </c>
      <c r="G19" s="124">
        <f t="shared" si="3"/>
        <v>639.02</v>
      </c>
      <c r="H19" s="124">
        <f>SUM(H20:H21)</f>
        <v>0</v>
      </c>
      <c r="I19" s="124">
        <f t="shared" si="3"/>
        <v>0</v>
      </c>
      <c r="J19" s="124">
        <f t="shared" si="3"/>
        <v>-639.02</v>
      </c>
      <c r="K19" s="124">
        <f t="shared" si="3"/>
        <v>0</v>
      </c>
      <c r="L19" s="124">
        <f t="shared" si="3"/>
        <v>0</v>
      </c>
      <c r="M19" s="124">
        <f t="shared" si="3"/>
        <v>0</v>
      </c>
      <c r="N19" s="124">
        <f t="shared" si="1"/>
        <v>0</v>
      </c>
      <c r="O19" s="125"/>
    </row>
    <row r="20" spans="1:16" ht="15.75">
      <c r="B20" s="126" t="s">
        <v>253</v>
      </c>
      <c r="C20" s="127" t="s">
        <v>244</v>
      </c>
      <c r="D20" s="128">
        <v>0</v>
      </c>
      <c r="E20" s="128">
        <v>0</v>
      </c>
      <c r="F20" s="128" t="s">
        <v>22</v>
      </c>
      <c r="G20" s="128">
        <v>639.02</v>
      </c>
      <c r="H20" s="128" t="s">
        <v>22</v>
      </c>
      <c r="I20" s="128" t="s">
        <v>22</v>
      </c>
      <c r="J20" s="128">
        <v>-639.02</v>
      </c>
      <c r="K20" s="128" t="s">
        <v>22</v>
      </c>
      <c r="L20" s="128" t="s">
        <v>22</v>
      </c>
      <c r="M20" s="128" t="s">
        <v>22</v>
      </c>
      <c r="N20" s="128">
        <f t="shared" si="1"/>
        <v>0</v>
      </c>
      <c r="O20" s="125"/>
    </row>
    <row r="21" spans="1:16" ht="15.75">
      <c r="B21" s="126" t="s">
        <v>254</v>
      </c>
      <c r="C21" s="127" t="s">
        <v>246</v>
      </c>
      <c r="D21" s="128" t="s">
        <v>22</v>
      </c>
      <c r="E21" s="128" t="s">
        <v>22</v>
      </c>
      <c r="F21" s="128" t="s">
        <v>22</v>
      </c>
      <c r="G21" s="128" t="s">
        <v>22</v>
      </c>
      <c r="H21" s="128" t="s">
        <v>22</v>
      </c>
      <c r="I21" s="128" t="s">
        <v>22</v>
      </c>
      <c r="J21" s="128" t="s">
        <v>22</v>
      </c>
      <c r="K21" s="128" t="s">
        <v>22</v>
      </c>
      <c r="L21" s="128" t="s">
        <v>22</v>
      </c>
      <c r="M21" s="128" t="s">
        <v>22</v>
      </c>
      <c r="N21" s="128">
        <f t="shared" si="1"/>
        <v>0</v>
      </c>
      <c r="O21" s="125"/>
    </row>
    <row r="22" spans="1:16" ht="15.75">
      <c r="B22" s="122" t="s">
        <v>255</v>
      </c>
      <c r="C22" s="123" t="s">
        <v>256</v>
      </c>
      <c r="D22" s="124">
        <f t="shared" ref="D22:M22" si="4">SUM(D23:D24)</f>
        <v>9311.2899999999991</v>
      </c>
      <c r="E22" s="124">
        <f t="shared" si="4"/>
        <v>0</v>
      </c>
      <c r="F22" s="124">
        <f t="shared" si="4"/>
        <v>0</v>
      </c>
      <c r="G22" s="124">
        <f t="shared" si="4"/>
        <v>2570.14</v>
      </c>
      <c r="H22" s="124">
        <f t="shared" si="4"/>
        <v>0</v>
      </c>
      <c r="I22" s="124">
        <f t="shared" si="4"/>
        <v>0</v>
      </c>
      <c r="J22" s="124">
        <f t="shared" si="4"/>
        <v>-2599.7199999999998</v>
      </c>
      <c r="K22" s="124">
        <f t="shared" si="4"/>
        <v>0</v>
      </c>
      <c r="L22" s="124">
        <f t="shared" si="4"/>
        <v>0</v>
      </c>
      <c r="M22" s="124">
        <f t="shared" si="4"/>
        <v>0</v>
      </c>
      <c r="N22" s="124">
        <f t="shared" si="1"/>
        <v>9281.7099999999991</v>
      </c>
      <c r="O22" s="125"/>
    </row>
    <row r="23" spans="1:16" ht="15.75">
      <c r="B23" s="126" t="s">
        <v>257</v>
      </c>
      <c r="C23" s="127" t="s">
        <v>244</v>
      </c>
      <c r="D23" s="128">
        <v>119.48</v>
      </c>
      <c r="E23" s="128">
        <v>0</v>
      </c>
      <c r="F23" s="128" t="s">
        <v>22</v>
      </c>
      <c r="G23" s="128">
        <v>2570.14</v>
      </c>
      <c r="H23" s="128" t="s">
        <v>22</v>
      </c>
      <c r="I23" s="128" t="s">
        <v>22</v>
      </c>
      <c r="J23" s="128">
        <v>-2599.7199999999998</v>
      </c>
      <c r="K23" s="128" t="s">
        <v>22</v>
      </c>
      <c r="L23" s="128" t="s">
        <v>22</v>
      </c>
      <c r="M23" s="128" t="s">
        <v>22</v>
      </c>
      <c r="N23" s="128">
        <f t="shared" si="1"/>
        <v>89.900000000000091</v>
      </c>
      <c r="O23" s="125"/>
    </row>
    <row r="24" spans="1:16" ht="15.75">
      <c r="B24" s="126" t="s">
        <v>258</v>
      </c>
      <c r="C24" s="127" t="s">
        <v>246</v>
      </c>
      <c r="D24" s="128">
        <v>9191.81</v>
      </c>
      <c r="E24" s="128" t="s">
        <v>22</v>
      </c>
      <c r="F24" s="128" t="s">
        <v>22</v>
      </c>
      <c r="G24" s="128" t="s">
        <v>22</v>
      </c>
      <c r="H24" s="128" t="s">
        <v>22</v>
      </c>
      <c r="I24" s="128" t="s">
        <v>22</v>
      </c>
      <c r="J24" s="128" t="s">
        <v>22</v>
      </c>
      <c r="K24" s="128" t="s">
        <v>22</v>
      </c>
      <c r="L24" s="128" t="s">
        <v>22</v>
      </c>
      <c r="M24" s="128" t="s">
        <v>22</v>
      </c>
      <c r="N24" s="128">
        <f t="shared" si="1"/>
        <v>9191.81</v>
      </c>
      <c r="O24" s="125"/>
    </row>
    <row r="25" spans="1:16" ht="15.75">
      <c r="B25" s="122" t="s">
        <v>259</v>
      </c>
      <c r="C25" s="123" t="s">
        <v>260</v>
      </c>
      <c r="D25" s="124">
        <f t="shared" ref="D25:M25" si="5">SUM(D13,D16,D19,D22)</f>
        <v>341111.86</v>
      </c>
      <c r="E25" s="124">
        <f t="shared" si="5"/>
        <v>1159090.0699999998</v>
      </c>
      <c r="F25" s="124">
        <f t="shared" si="5"/>
        <v>0</v>
      </c>
      <c r="G25" s="124">
        <f t="shared" si="5"/>
        <v>1819305.71</v>
      </c>
      <c r="H25" s="124">
        <f t="shared" si="5"/>
        <v>0</v>
      </c>
      <c r="I25" s="124">
        <f t="shared" si="5"/>
        <v>0</v>
      </c>
      <c r="J25" s="124">
        <f t="shared" si="5"/>
        <v>-1256350.7</v>
      </c>
      <c r="K25" s="124">
        <f t="shared" si="5"/>
        <v>0</v>
      </c>
      <c r="L25" s="124">
        <f t="shared" si="5"/>
        <v>0</v>
      </c>
      <c r="M25" s="124">
        <f t="shared" si="5"/>
        <v>0</v>
      </c>
      <c r="N25" s="124">
        <f t="shared" si="1"/>
        <v>2063156.9399999997</v>
      </c>
      <c r="O25" s="125"/>
    </row>
    <row r="26" spans="1:16">
      <c r="B26" s="203" t="s">
        <v>261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6" customFormat="1" ht="15" customHeight="1">
      <c r="A27" s="130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</row>
    <row r="28" spans="1:16" customFormat="1" ht="15" customHeight="1">
      <c r="A28" s="130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P28" s="130"/>
    </row>
    <row r="29" spans="1:16" s="2" customFormat="1" ht="12.75" customHeight="1">
      <c r="A29" s="130"/>
    </row>
  </sheetData>
  <mergeCells count="12">
    <mergeCell ref="B26:N28"/>
    <mergeCell ref="B7:N7"/>
    <mergeCell ref="B9:N9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11811023622047245" right="0.11811023622047245" top="0.35433070866141736" bottom="0.35433070866141736" header="0.31496062992125984" footer="0.31496062992125984"/>
  <pageSetup paperSize="9" scale="59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Zažeckienė</cp:lastModifiedBy>
  <cp:lastPrinted>2025-10-30T12:33:55Z</cp:lastPrinted>
  <dcterms:created xsi:type="dcterms:W3CDTF">2009-07-20T14:30:53Z</dcterms:created>
  <dcterms:modified xsi:type="dcterms:W3CDTF">2025-10-30T12:34:34Z</dcterms:modified>
</cp:coreProperties>
</file>